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BOZP\SPS (-63321026-) Zatepl. obvod. pláště PS v Šumperku\ZD pro uchazeče\"/>
    </mc:Choice>
  </mc:AlternateContent>
  <bookViews>
    <workbookView xWindow="0" yWindow="0" windowWidth="19245" windowHeight="11610"/>
  </bookViews>
  <sheets>
    <sheet name="Rekapitulace stavby" sheetId="1" r:id="rId1"/>
    <sheet name="SO 02.1 - POZEMNÍ OBJEKTY..." sheetId="2" r:id="rId2"/>
    <sheet name="SO 02.2 - HROMOSVODY PS" sheetId="3" r:id="rId3"/>
    <sheet name="SO 02.3 - VRN" sheetId="4" r:id="rId4"/>
  </sheets>
  <definedNames>
    <definedName name="_xlnm._FilterDatabase" localSheetId="1" hidden="1">'SO 02.1 - POZEMNÍ OBJEKTY...'!$C$133:$L$996</definedName>
    <definedName name="_xlnm._FilterDatabase" localSheetId="2" hidden="1">'SO 02.2 - HROMOSVODY PS'!$C$121:$L$196</definedName>
    <definedName name="_xlnm._FilterDatabase" localSheetId="3" hidden="1">'SO 02.3 - VRN'!$C$121:$L$163</definedName>
    <definedName name="_xlnm.Print_Titles" localSheetId="0">'Rekapitulace stavby'!$92:$92</definedName>
    <definedName name="_xlnm.Print_Titles" localSheetId="1">'SO 02.1 - POZEMNÍ OBJEKTY...'!$133:$133</definedName>
    <definedName name="_xlnm.Print_Titles" localSheetId="2">'SO 02.2 - HROMOSVODY PS'!$121:$121</definedName>
    <definedName name="_xlnm.Print_Titles" localSheetId="3">'SO 02.3 - VRN'!$121:$121</definedName>
    <definedName name="_xlnm.Print_Area" localSheetId="0">'Rekapitulace stavby'!$D$4:$AO$76,'Rekapitulace stavby'!$C$82:$AQ$98</definedName>
    <definedName name="_xlnm.Print_Area" localSheetId="1">'SO 02.1 - POZEMNÍ OBJEKTY...'!$C$4:$K$76,'SO 02.1 - POZEMNÍ OBJEKTY...'!$C$82:$K$115,'SO 02.1 - POZEMNÍ OBJEKTY...'!$C$121:$L$996</definedName>
    <definedName name="_xlnm.Print_Area" localSheetId="2">'SO 02.2 - HROMOSVODY PS'!$C$4:$K$76,'SO 02.2 - HROMOSVODY PS'!$C$82:$K$103,'SO 02.2 - HROMOSVODY PS'!$C$109:$L$196</definedName>
    <definedName name="_xlnm.Print_Area" localSheetId="3">'SO 02.3 - VRN'!$C$4:$K$76,'SO 02.3 - VRN'!$C$82:$K$103,'SO 02.3 - VRN'!$C$109:$L$163</definedName>
  </definedNames>
  <calcPr calcId="162913"/>
</workbook>
</file>

<file path=xl/calcChain.xml><?xml version="1.0" encoding="utf-8"?>
<calcChain xmlns="http://schemas.openxmlformats.org/spreadsheetml/2006/main">
  <c r="K39" i="4" l="1"/>
  <c r="K38" i="4"/>
  <c r="BA97" i="1"/>
  <c r="K37" i="4"/>
  <c r="AZ97" i="1"/>
  <c r="BI162" i="4"/>
  <c r="BH162" i="4"/>
  <c r="BG162" i="4"/>
  <c r="BF162" i="4"/>
  <c r="X162" i="4"/>
  <c r="V162" i="4"/>
  <c r="T162" i="4"/>
  <c r="P162" i="4"/>
  <c r="BI160" i="4"/>
  <c r="BH160" i="4"/>
  <c r="BG160" i="4"/>
  <c r="BF160" i="4"/>
  <c r="X160" i="4"/>
  <c r="V160" i="4"/>
  <c r="T160" i="4"/>
  <c r="P160" i="4"/>
  <c r="BI155" i="4"/>
  <c r="BH155" i="4"/>
  <c r="BG155" i="4"/>
  <c r="BF155" i="4"/>
  <c r="X155" i="4"/>
  <c r="V155" i="4"/>
  <c r="T155" i="4"/>
  <c r="P155" i="4"/>
  <c r="BI152" i="4"/>
  <c r="BH152" i="4"/>
  <c r="BG152" i="4"/>
  <c r="BF152" i="4"/>
  <c r="X152" i="4"/>
  <c r="X151" i="4"/>
  <c r="V152" i="4"/>
  <c r="V151" i="4" s="1"/>
  <c r="T152" i="4"/>
  <c r="T151" i="4"/>
  <c r="P152" i="4"/>
  <c r="BI146" i="4"/>
  <c r="BH146" i="4"/>
  <c r="BG146" i="4"/>
  <c r="BF146" i="4"/>
  <c r="X146" i="4"/>
  <c r="X145" i="4" s="1"/>
  <c r="V146" i="4"/>
  <c r="V145" i="4" s="1"/>
  <c r="T146" i="4"/>
  <c r="T145" i="4"/>
  <c r="P146" i="4"/>
  <c r="BI140" i="4"/>
  <c r="BH140" i="4"/>
  <c r="BG140" i="4"/>
  <c r="BF140" i="4"/>
  <c r="X140" i="4"/>
  <c r="V140" i="4"/>
  <c r="T140" i="4"/>
  <c r="P140" i="4"/>
  <c r="BI138" i="4"/>
  <c r="BH138" i="4"/>
  <c r="BG138" i="4"/>
  <c r="BF138" i="4"/>
  <c r="X138" i="4"/>
  <c r="V138" i="4"/>
  <c r="T138" i="4"/>
  <c r="P138" i="4"/>
  <c r="BI136" i="4"/>
  <c r="BH136" i="4"/>
  <c r="BG136" i="4"/>
  <c r="BF136" i="4"/>
  <c r="X136" i="4"/>
  <c r="V136" i="4"/>
  <c r="T136" i="4"/>
  <c r="P136" i="4"/>
  <c r="BI130" i="4"/>
  <c r="BH130" i="4"/>
  <c r="BG130" i="4"/>
  <c r="BF130" i="4"/>
  <c r="X130" i="4"/>
  <c r="V130" i="4"/>
  <c r="T130" i="4"/>
  <c r="P130" i="4"/>
  <c r="BI125" i="4"/>
  <c r="BH125" i="4"/>
  <c r="BG125" i="4"/>
  <c r="BF125" i="4"/>
  <c r="X125" i="4"/>
  <c r="V125" i="4"/>
  <c r="T125" i="4"/>
  <c r="P125" i="4"/>
  <c r="F116" i="4"/>
  <c r="E114" i="4"/>
  <c r="F89" i="4"/>
  <c r="E87" i="4"/>
  <c r="J24" i="4"/>
  <c r="E24" i="4"/>
  <c r="J119" i="4"/>
  <c r="J23" i="4"/>
  <c r="J21" i="4"/>
  <c r="E21" i="4"/>
  <c r="J118" i="4"/>
  <c r="J20" i="4"/>
  <c r="J18" i="4"/>
  <c r="E18" i="4"/>
  <c r="F119" i="4"/>
  <c r="J17" i="4"/>
  <c r="J15" i="4"/>
  <c r="E15" i="4"/>
  <c r="F118" i="4"/>
  <c r="J14" i="4"/>
  <c r="J12" i="4"/>
  <c r="J116" i="4" s="1"/>
  <c r="E7" i="4"/>
  <c r="E112" i="4" s="1"/>
  <c r="K39" i="3"/>
  <c r="K38" i="3"/>
  <c r="BA96" i="1"/>
  <c r="K37" i="3"/>
  <c r="AZ96" i="1"/>
  <c r="BI195" i="3"/>
  <c r="BH195" i="3"/>
  <c r="BG195" i="3"/>
  <c r="BF195" i="3"/>
  <c r="X195" i="3"/>
  <c r="V195" i="3"/>
  <c r="T195" i="3"/>
  <c r="P195" i="3"/>
  <c r="BI193" i="3"/>
  <c r="BH193" i="3"/>
  <c r="BG193" i="3"/>
  <c r="BF193" i="3"/>
  <c r="X193" i="3"/>
  <c r="V193" i="3"/>
  <c r="T193" i="3"/>
  <c r="P193" i="3"/>
  <c r="BI190" i="3"/>
  <c r="BH190" i="3"/>
  <c r="BG190" i="3"/>
  <c r="BF190" i="3"/>
  <c r="X190" i="3"/>
  <c r="V190" i="3"/>
  <c r="T190" i="3"/>
  <c r="P190" i="3"/>
  <c r="BI188" i="3"/>
  <c r="BH188" i="3"/>
  <c r="BG188" i="3"/>
  <c r="BF188" i="3"/>
  <c r="X188" i="3"/>
  <c r="V188" i="3"/>
  <c r="T188" i="3"/>
  <c r="P188" i="3"/>
  <c r="BI186" i="3"/>
  <c r="BH186" i="3"/>
  <c r="BG186" i="3"/>
  <c r="BF186" i="3"/>
  <c r="X186" i="3"/>
  <c r="V186" i="3"/>
  <c r="T186" i="3"/>
  <c r="P186" i="3"/>
  <c r="BI184" i="3"/>
  <c r="BH184" i="3"/>
  <c r="BG184" i="3"/>
  <c r="BF184" i="3"/>
  <c r="X184" i="3"/>
  <c r="V184" i="3"/>
  <c r="T184" i="3"/>
  <c r="P184" i="3"/>
  <c r="BI182" i="3"/>
  <c r="BH182" i="3"/>
  <c r="BG182" i="3"/>
  <c r="BF182" i="3"/>
  <c r="X182" i="3"/>
  <c r="V182" i="3"/>
  <c r="T182" i="3"/>
  <c r="P182" i="3"/>
  <c r="BI180" i="3"/>
  <c r="BH180" i="3"/>
  <c r="BG180" i="3"/>
  <c r="BF180" i="3"/>
  <c r="X180" i="3"/>
  <c r="V180" i="3"/>
  <c r="T180" i="3"/>
  <c r="P180" i="3"/>
  <c r="BI178" i="3"/>
  <c r="BH178" i="3"/>
  <c r="BG178" i="3"/>
  <c r="BF178" i="3"/>
  <c r="X178" i="3"/>
  <c r="V178" i="3"/>
  <c r="T178" i="3"/>
  <c r="P178" i="3"/>
  <c r="BI176" i="3"/>
  <c r="BH176" i="3"/>
  <c r="BG176" i="3"/>
  <c r="BF176" i="3"/>
  <c r="X176" i="3"/>
  <c r="V176" i="3"/>
  <c r="T176" i="3"/>
  <c r="P176" i="3"/>
  <c r="BI174" i="3"/>
  <c r="BH174" i="3"/>
  <c r="BG174" i="3"/>
  <c r="BF174" i="3"/>
  <c r="X174" i="3"/>
  <c r="V174" i="3"/>
  <c r="T174" i="3"/>
  <c r="P174" i="3"/>
  <c r="BI172" i="3"/>
  <c r="BH172" i="3"/>
  <c r="BG172" i="3"/>
  <c r="BF172" i="3"/>
  <c r="X172" i="3"/>
  <c r="V172" i="3"/>
  <c r="T172" i="3"/>
  <c r="P172" i="3"/>
  <c r="BI170" i="3"/>
  <c r="BH170" i="3"/>
  <c r="BG170" i="3"/>
  <c r="BF170" i="3"/>
  <c r="X170" i="3"/>
  <c r="V170" i="3"/>
  <c r="T170" i="3"/>
  <c r="P170" i="3"/>
  <c r="BI168" i="3"/>
  <c r="BH168" i="3"/>
  <c r="BG168" i="3"/>
  <c r="BF168" i="3"/>
  <c r="X168" i="3"/>
  <c r="V168" i="3"/>
  <c r="T168" i="3"/>
  <c r="P168" i="3"/>
  <c r="BI166" i="3"/>
  <c r="BH166" i="3"/>
  <c r="BG166" i="3"/>
  <c r="BF166" i="3"/>
  <c r="X166" i="3"/>
  <c r="V166" i="3"/>
  <c r="T166" i="3"/>
  <c r="P166" i="3"/>
  <c r="BI164" i="3"/>
  <c r="BH164" i="3"/>
  <c r="BG164" i="3"/>
  <c r="BF164" i="3"/>
  <c r="X164" i="3"/>
  <c r="V164" i="3"/>
  <c r="T164" i="3"/>
  <c r="P164" i="3"/>
  <c r="BI162" i="3"/>
  <c r="BH162" i="3"/>
  <c r="BG162" i="3"/>
  <c r="BF162" i="3"/>
  <c r="X162" i="3"/>
  <c r="V162" i="3"/>
  <c r="T162" i="3"/>
  <c r="P162" i="3"/>
  <c r="BI160" i="3"/>
  <c r="BH160" i="3"/>
  <c r="BG160" i="3"/>
  <c r="BF160" i="3"/>
  <c r="X160" i="3"/>
  <c r="V160" i="3"/>
  <c r="T160" i="3"/>
  <c r="P160" i="3"/>
  <c r="BI158" i="3"/>
  <c r="BH158" i="3"/>
  <c r="BG158" i="3"/>
  <c r="BF158" i="3"/>
  <c r="X158" i="3"/>
  <c r="V158" i="3"/>
  <c r="T158" i="3"/>
  <c r="P158" i="3"/>
  <c r="BI156" i="3"/>
  <c r="BH156" i="3"/>
  <c r="BG156" i="3"/>
  <c r="BF156" i="3"/>
  <c r="X156" i="3"/>
  <c r="V156" i="3"/>
  <c r="T156" i="3"/>
  <c r="P156" i="3"/>
  <c r="BI154" i="3"/>
  <c r="BH154" i="3"/>
  <c r="BG154" i="3"/>
  <c r="BF154" i="3"/>
  <c r="X154" i="3"/>
  <c r="V154" i="3"/>
  <c r="T154" i="3"/>
  <c r="P154" i="3"/>
  <c r="BI152" i="3"/>
  <c r="BH152" i="3"/>
  <c r="BG152" i="3"/>
  <c r="BF152" i="3"/>
  <c r="X152" i="3"/>
  <c r="V152" i="3"/>
  <c r="T152" i="3"/>
  <c r="P152" i="3"/>
  <c r="BI150" i="3"/>
  <c r="BH150" i="3"/>
  <c r="BG150" i="3"/>
  <c r="BF150" i="3"/>
  <c r="X150" i="3"/>
  <c r="V150" i="3"/>
  <c r="T150" i="3"/>
  <c r="P150" i="3"/>
  <c r="BI148" i="3"/>
  <c r="BH148" i="3"/>
  <c r="BG148" i="3"/>
  <c r="BF148" i="3"/>
  <c r="X148" i="3"/>
  <c r="V148" i="3"/>
  <c r="T148" i="3"/>
  <c r="P148" i="3"/>
  <c r="BI143" i="3"/>
  <c r="BH143" i="3"/>
  <c r="BG143" i="3"/>
  <c r="BF143" i="3"/>
  <c r="X143" i="3"/>
  <c r="V143" i="3"/>
  <c r="T143" i="3"/>
  <c r="P143" i="3"/>
  <c r="BI141" i="3"/>
  <c r="BH141" i="3"/>
  <c r="BG141" i="3"/>
  <c r="BF141" i="3"/>
  <c r="X141" i="3"/>
  <c r="V141" i="3"/>
  <c r="T141" i="3"/>
  <c r="P141" i="3"/>
  <c r="BI137" i="3"/>
  <c r="BH137" i="3"/>
  <c r="BG137" i="3"/>
  <c r="BF137" i="3"/>
  <c r="X137" i="3"/>
  <c r="V137" i="3"/>
  <c r="T137" i="3"/>
  <c r="P137" i="3"/>
  <c r="BI135" i="3"/>
  <c r="BH135" i="3"/>
  <c r="BG135" i="3"/>
  <c r="BF135" i="3"/>
  <c r="X135" i="3"/>
  <c r="V135" i="3"/>
  <c r="T135" i="3"/>
  <c r="P135" i="3"/>
  <c r="BI133" i="3"/>
  <c r="BH133" i="3"/>
  <c r="BG133" i="3"/>
  <c r="BF133" i="3"/>
  <c r="X133" i="3"/>
  <c r="V133" i="3"/>
  <c r="T133" i="3"/>
  <c r="P133" i="3"/>
  <c r="BI126" i="3"/>
  <c r="BH126" i="3"/>
  <c r="BG126" i="3"/>
  <c r="BF126" i="3"/>
  <c r="X126" i="3"/>
  <c r="V126" i="3"/>
  <c r="T126" i="3"/>
  <c r="P126" i="3"/>
  <c r="BI124" i="3"/>
  <c r="BH124" i="3"/>
  <c r="BG124" i="3"/>
  <c r="BF124" i="3"/>
  <c r="X124" i="3"/>
  <c r="V124" i="3"/>
  <c r="T124" i="3"/>
  <c r="P124" i="3"/>
  <c r="F116" i="3"/>
  <c r="E114" i="3"/>
  <c r="F89" i="3"/>
  <c r="E87" i="3"/>
  <c r="J24" i="3"/>
  <c r="E24" i="3"/>
  <c r="J119" i="3" s="1"/>
  <c r="J23" i="3"/>
  <c r="J21" i="3"/>
  <c r="E21" i="3"/>
  <c r="J91" i="3" s="1"/>
  <c r="J20" i="3"/>
  <c r="J18" i="3"/>
  <c r="E18" i="3"/>
  <c r="F92" i="3" s="1"/>
  <c r="J17" i="3"/>
  <c r="J15" i="3"/>
  <c r="E15" i="3"/>
  <c r="F118" i="3" s="1"/>
  <c r="J14" i="3"/>
  <c r="J12" i="3"/>
  <c r="J89" i="3" s="1"/>
  <c r="E7" i="3"/>
  <c r="E112" i="3"/>
  <c r="K39" i="2"/>
  <c r="K38" i="2"/>
  <c r="BA95" i="1" s="1"/>
  <c r="K37" i="2"/>
  <c r="AZ95" i="1"/>
  <c r="BI994" i="2"/>
  <c r="BH994" i="2"/>
  <c r="BG994" i="2"/>
  <c r="BF994" i="2"/>
  <c r="X994" i="2"/>
  <c r="X993" i="2" s="1"/>
  <c r="V994" i="2"/>
  <c r="V993" i="2" s="1"/>
  <c r="T994" i="2"/>
  <c r="T993" i="2" s="1"/>
  <c r="P994" i="2"/>
  <c r="BI991" i="2"/>
  <c r="BH991" i="2"/>
  <c r="BG991" i="2"/>
  <c r="BF991" i="2"/>
  <c r="X991" i="2"/>
  <c r="V991" i="2"/>
  <c r="T991" i="2"/>
  <c r="P991" i="2"/>
  <c r="BI985" i="2"/>
  <c r="BH985" i="2"/>
  <c r="BG985" i="2"/>
  <c r="BF985" i="2"/>
  <c r="X985" i="2"/>
  <c r="V985" i="2"/>
  <c r="T985" i="2"/>
  <c r="P985" i="2"/>
  <c r="BI979" i="2"/>
  <c r="BH979" i="2"/>
  <c r="BG979" i="2"/>
  <c r="BF979" i="2"/>
  <c r="X979" i="2"/>
  <c r="V979" i="2"/>
  <c r="T979" i="2"/>
  <c r="P979" i="2"/>
  <c r="BI970" i="2"/>
  <c r="BH970" i="2"/>
  <c r="BG970" i="2"/>
  <c r="BF970" i="2"/>
  <c r="X970" i="2"/>
  <c r="V970" i="2"/>
  <c r="T970" i="2"/>
  <c r="P970" i="2"/>
  <c r="BI967" i="2"/>
  <c r="BH967" i="2"/>
  <c r="BG967" i="2"/>
  <c r="BF967" i="2"/>
  <c r="X967" i="2"/>
  <c r="V967" i="2"/>
  <c r="T967" i="2"/>
  <c r="P967" i="2"/>
  <c r="BI961" i="2"/>
  <c r="BH961" i="2"/>
  <c r="BG961" i="2"/>
  <c r="BF961" i="2"/>
  <c r="X961" i="2"/>
  <c r="V961" i="2"/>
  <c r="T961" i="2"/>
  <c r="P961" i="2"/>
  <c r="BI955" i="2"/>
  <c r="BH955" i="2"/>
  <c r="BG955" i="2"/>
  <c r="BF955" i="2"/>
  <c r="X955" i="2"/>
  <c r="V955" i="2"/>
  <c r="T955" i="2"/>
  <c r="P955" i="2"/>
  <c r="BI947" i="2"/>
  <c r="BH947" i="2"/>
  <c r="BG947" i="2"/>
  <c r="BF947" i="2"/>
  <c r="X947" i="2"/>
  <c r="V947" i="2"/>
  <c r="T947" i="2"/>
  <c r="P947" i="2"/>
  <c r="BI943" i="2"/>
  <c r="BH943" i="2"/>
  <c r="BG943" i="2"/>
  <c r="BF943" i="2"/>
  <c r="X943" i="2"/>
  <c r="V943" i="2"/>
  <c r="T943" i="2"/>
  <c r="P943" i="2"/>
  <c r="BI937" i="2"/>
  <c r="BH937" i="2"/>
  <c r="BG937" i="2"/>
  <c r="BF937" i="2"/>
  <c r="X937" i="2"/>
  <c r="V937" i="2"/>
  <c r="T937" i="2"/>
  <c r="P937" i="2"/>
  <c r="BI931" i="2"/>
  <c r="BH931" i="2"/>
  <c r="BG931" i="2"/>
  <c r="BF931" i="2"/>
  <c r="X931" i="2"/>
  <c r="V931" i="2"/>
  <c r="T931" i="2"/>
  <c r="P931" i="2"/>
  <c r="BI925" i="2"/>
  <c r="BH925" i="2"/>
  <c r="BG925" i="2"/>
  <c r="BF925" i="2"/>
  <c r="X925" i="2"/>
  <c r="V925" i="2"/>
  <c r="T925" i="2"/>
  <c r="P925" i="2"/>
  <c r="BI919" i="2"/>
  <c r="BH919" i="2"/>
  <c r="BG919" i="2"/>
  <c r="BF919" i="2"/>
  <c r="X919" i="2"/>
  <c r="V919" i="2"/>
  <c r="T919" i="2"/>
  <c r="P919" i="2"/>
  <c r="BI913" i="2"/>
  <c r="BH913" i="2"/>
  <c r="BG913" i="2"/>
  <c r="BF913" i="2"/>
  <c r="X913" i="2"/>
  <c r="V913" i="2"/>
  <c r="T913" i="2"/>
  <c r="P913" i="2"/>
  <c r="BI910" i="2"/>
  <c r="BH910" i="2"/>
  <c r="BG910" i="2"/>
  <c r="BF910" i="2"/>
  <c r="X910" i="2"/>
  <c r="V910" i="2"/>
  <c r="T910" i="2"/>
  <c r="P910" i="2"/>
  <c r="BI903" i="2"/>
  <c r="BH903" i="2"/>
  <c r="BG903" i="2"/>
  <c r="BF903" i="2"/>
  <c r="X903" i="2"/>
  <c r="V903" i="2"/>
  <c r="T903" i="2"/>
  <c r="P903" i="2"/>
  <c r="BI900" i="2"/>
  <c r="BH900" i="2"/>
  <c r="BG900" i="2"/>
  <c r="BF900" i="2"/>
  <c r="X900" i="2"/>
  <c r="V900" i="2"/>
  <c r="T900" i="2"/>
  <c r="P900" i="2"/>
  <c r="BI894" i="2"/>
  <c r="BH894" i="2"/>
  <c r="BG894" i="2"/>
  <c r="BF894" i="2"/>
  <c r="X894" i="2"/>
  <c r="V894" i="2"/>
  <c r="T894" i="2"/>
  <c r="P894" i="2"/>
  <c r="BI888" i="2"/>
  <c r="BH888" i="2"/>
  <c r="BG888" i="2"/>
  <c r="BF888" i="2"/>
  <c r="X888" i="2"/>
  <c r="V888" i="2"/>
  <c r="T888" i="2"/>
  <c r="P888" i="2"/>
  <c r="BI882" i="2"/>
  <c r="BH882" i="2"/>
  <c r="BG882" i="2"/>
  <c r="BF882" i="2"/>
  <c r="X882" i="2"/>
  <c r="V882" i="2"/>
  <c r="T882" i="2"/>
  <c r="P882" i="2"/>
  <c r="BI875" i="2"/>
  <c r="BH875" i="2"/>
  <c r="BG875" i="2"/>
  <c r="BF875" i="2"/>
  <c r="X875" i="2"/>
  <c r="V875" i="2"/>
  <c r="T875" i="2"/>
  <c r="P875" i="2"/>
  <c r="BI870" i="2"/>
  <c r="BH870" i="2"/>
  <c r="BG870" i="2"/>
  <c r="BF870" i="2"/>
  <c r="X870" i="2"/>
  <c r="V870" i="2"/>
  <c r="T870" i="2"/>
  <c r="P870" i="2"/>
  <c r="BI865" i="2"/>
  <c r="BH865" i="2"/>
  <c r="BG865" i="2"/>
  <c r="BF865" i="2"/>
  <c r="X865" i="2"/>
  <c r="V865" i="2"/>
  <c r="T865" i="2"/>
  <c r="P865" i="2"/>
  <c r="BI859" i="2"/>
  <c r="BH859" i="2"/>
  <c r="BG859" i="2"/>
  <c r="BF859" i="2"/>
  <c r="X859" i="2"/>
  <c r="V859" i="2"/>
  <c r="T859" i="2"/>
  <c r="P859" i="2"/>
  <c r="BI852" i="2"/>
  <c r="BH852" i="2"/>
  <c r="BG852" i="2"/>
  <c r="BF852" i="2"/>
  <c r="X852" i="2"/>
  <c r="V852" i="2"/>
  <c r="T852" i="2"/>
  <c r="P852" i="2"/>
  <c r="BI846" i="2"/>
  <c r="BH846" i="2"/>
  <c r="BG846" i="2"/>
  <c r="BF846" i="2"/>
  <c r="X846" i="2"/>
  <c r="V846" i="2"/>
  <c r="T846" i="2"/>
  <c r="P846" i="2"/>
  <c r="BI840" i="2"/>
  <c r="BH840" i="2"/>
  <c r="BG840" i="2"/>
  <c r="BF840" i="2"/>
  <c r="X840" i="2"/>
  <c r="V840" i="2"/>
  <c r="T840" i="2"/>
  <c r="P840" i="2"/>
  <c r="BI833" i="2"/>
  <c r="BH833" i="2"/>
  <c r="BG833" i="2"/>
  <c r="BF833" i="2"/>
  <c r="X833" i="2"/>
  <c r="V833" i="2"/>
  <c r="T833" i="2"/>
  <c r="P833" i="2"/>
  <c r="BI826" i="2"/>
  <c r="BH826" i="2"/>
  <c r="BG826" i="2"/>
  <c r="BF826" i="2"/>
  <c r="X826" i="2"/>
  <c r="V826" i="2"/>
  <c r="T826" i="2"/>
  <c r="P826" i="2"/>
  <c r="BI824" i="2"/>
  <c r="BH824" i="2"/>
  <c r="BG824" i="2"/>
  <c r="BF824" i="2"/>
  <c r="X824" i="2"/>
  <c r="V824" i="2"/>
  <c r="T824" i="2"/>
  <c r="P824" i="2"/>
  <c r="BI822" i="2"/>
  <c r="BH822" i="2"/>
  <c r="BG822" i="2"/>
  <c r="BF822" i="2"/>
  <c r="X822" i="2"/>
  <c r="V822" i="2"/>
  <c r="T822" i="2"/>
  <c r="P822" i="2"/>
  <c r="BI817" i="2"/>
  <c r="BH817" i="2"/>
  <c r="BG817" i="2"/>
  <c r="BF817" i="2"/>
  <c r="X817" i="2"/>
  <c r="V817" i="2"/>
  <c r="T817" i="2"/>
  <c r="P817" i="2"/>
  <c r="BI811" i="2"/>
  <c r="BH811" i="2"/>
  <c r="BG811" i="2"/>
  <c r="BF811" i="2"/>
  <c r="X811" i="2"/>
  <c r="V811" i="2"/>
  <c r="T811" i="2"/>
  <c r="P811" i="2"/>
  <c r="BI804" i="2"/>
  <c r="BH804" i="2"/>
  <c r="BG804" i="2"/>
  <c r="BF804" i="2"/>
  <c r="X804" i="2"/>
  <c r="V804" i="2"/>
  <c r="T804" i="2"/>
  <c r="P804" i="2"/>
  <c r="BI797" i="2"/>
  <c r="BH797" i="2"/>
  <c r="BG797" i="2"/>
  <c r="BF797" i="2"/>
  <c r="X797" i="2"/>
  <c r="V797" i="2"/>
  <c r="T797" i="2"/>
  <c r="P797" i="2"/>
  <c r="BI795" i="2"/>
  <c r="BH795" i="2"/>
  <c r="BG795" i="2"/>
  <c r="BF795" i="2"/>
  <c r="X795" i="2"/>
  <c r="V795" i="2"/>
  <c r="T795" i="2"/>
  <c r="P795" i="2"/>
  <c r="BI788" i="2"/>
  <c r="BH788" i="2"/>
  <c r="BG788" i="2"/>
  <c r="BF788" i="2"/>
  <c r="X788" i="2"/>
  <c r="V788" i="2"/>
  <c r="T788" i="2"/>
  <c r="P788" i="2"/>
  <c r="BI781" i="2"/>
  <c r="BH781" i="2"/>
  <c r="BG781" i="2"/>
  <c r="BF781" i="2"/>
  <c r="X781" i="2"/>
  <c r="V781" i="2"/>
  <c r="T781" i="2"/>
  <c r="P781" i="2"/>
  <c r="BI773" i="2"/>
  <c r="BH773" i="2"/>
  <c r="BG773" i="2"/>
  <c r="BF773" i="2"/>
  <c r="X773" i="2"/>
  <c r="V773" i="2"/>
  <c r="T773" i="2"/>
  <c r="P773" i="2"/>
  <c r="BI765" i="2"/>
  <c r="BH765" i="2"/>
  <c r="BG765" i="2"/>
  <c r="BF765" i="2"/>
  <c r="X765" i="2"/>
  <c r="V765" i="2"/>
  <c r="T765" i="2"/>
  <c r="P765" i="2"/>
  <c r="BI757" i="2"/>
  <c r="BH757" i="2"/>
  <c r="BG757" i="2"/>
  <c r="BF757" i="2"/>
  <c r="X757" i="2"/>
  <c r="V757" i="2"/>
  <c r="T757" i="2"/>
  <c r="P757" i="2"/>
  <c r="BI751" i="2"/>
  <c r="BH751" i="2"/>
  <c r="BG751" i="2"/>
  <c r="BF751" i="2"/>
  <c r="X751" i="2"/>
  <c r="V751" i="2"/>
  <c r="T751" i="2"/>
  <c r="P751" i="2"/>
  <c r="BI745" i="2"/>
  <c r="BH745" i="2"/>
  <c r="BG745" i="2"/>
  <c r="BF745" i="2"/>
  <c r="X745" i="2"/>
  <c r="V745" i="2"/>
  <c r="T745" i="2"/>
  <c r="P745" i="2"/>
  <c r="BI740" i="2"/>
  <c r="BH740" i="2"/>
  <c r="BG740" i="2"/>
  <c r="BF740" i="2"/>
  <c r="X740" i="2"/>
  <c r="V740" i="2"/>
  <c r="T740" i="2"/>
  <c r="P740" i="2"/>
  <c r="BI734" i="2"/>
  <c r="BH734" i="2"/>
  <c r="BG734" i="2"/>
  <c r="BF734" i="2"/>
  <c r="X734" i="2"/>
  <c r="V734" i="2"/>
  <c r="T734" i="2"/>
  <c r="P734" i="2"/>
  <c r="BI728" i="2"/>
  <c r="BH728" i="2"/>
  <c r="BG728" i="2"/>
  <c r="BF728" i="2"/>
  <c r="X728" i="2"/>
  <c r="V728" i="2"/>
  <c r="T728" i="2"/>
  <c r="P728" i="2"/>
  <c r="BI722" i="2"/>
  <c r="BH722" i="2"/>
  <c r="BG722" i="2"/>
  <c r="BF722" i="2"/>
  <c r="X722" i="2"/>
  <c r="V722" i="2"/>
  <c r="T722" i="2"/>
  <c r="P722" i="2"/>
  <c r="BI717" i="2"/>
  <c r="BH717" i="2"/>
  <c r="BG717" i="2"/>
  <c r="BF717" i="2"/>
  <c r="X717" i="2"/>
  <c r="V717" i="2"/>
  <c r="T717" i="2"/>
  <c r="P717" i="2"/>
  <c r="BI711" i="2"/>
  <c r="BH711" i="2"/>
  <c r="BG711" i="2"/>
  <c r="BF711" i="2"/>
  <c r="X711" i="2"/>
  <c r="V711" i="2"/>
  <c r="T711" i="2"/>
  <c r="P711" i="2"/>
  <c r="BI705" i="2"/>
  <c r="BH705" i="2"/>
  <c r="BG705" i="2"/>
  <c r="BF705" i="2"/>
  <c r="X705" i="2"/>
  <c r="V705" i="2"/>
  <c r="T705" i="2"/>
  <c r="P705" i="2"/>
  <c r="BI702" i="2"/>
  <c r="BH702" i="2"/>
  <c r="BG702" i="2"/>
  <c r="BF702" i="2"/>
  <c r="X702" i="2"/>
  <c r="V702" i="2"/>
  <c r="T702" i="2"/>
  <c r="P702" i="2"/>
  <c r="BI698" i="2"/>
  <c r="BH698" i="2"/>
  <c r="BG698" i="2"/>
  <c r="BF698" i="2"/>
  <c r="X698" i="2"/>
  <c r="V698" i="2"/>
  <c r="T698" i="2"/>
  <c r="P698" i="2"/>
  <c r="BI691" i="2"/>
  <c r="BH691" i="2"/>
  <c r="BG691" i="2"/>
  <c r="BF691" i="2"/>
  <c r="X691" i="2"/>
  <c r="V691" i="2"/>
  <c r="T691" i="2"/>
  <c r="P691" i="2"/>
  <c r="BI684" i="2"/>
  <c r="BH684" i="2"/>
  <c r="BG684" i="2"/>
  <c r="BF684" i="2"/>
  <c r="X684" i="2"/>
  <c r="V684" i="2"/>
  <c r="T684" i="2"/>
  <c r="P684" i="2"/>
  <c r="BI682" i="2"/>
  <c r="BH682" i="2"/>
  <c r="BG682" i="2"/>
  <c r="BF682" i="2"/>
  <c r="X682" i="2"/>
  <c r="V682" i="2"/>
  <c r="T682" i="2"/>
  <c r="P682" i="2"/>
  <c r="BI679" i="2"/>
  <c r="BH679" i="2"/>
  <c r="BG679" i="2"/>
  <c r="BF679" i="2"/>
  <c r="X679" i="2"/>
  <c r="V679" i="2"/>
  <c r="T679" i="2"/>
  <c r="P679" i="2"/>
  <c r="BI673" i="2"/>
  <c r="BH673" i="2"/>
  <c r="BG673" i="2"/>
  <c r="BF673" i="2"/>
  <c r="X673" i="2"/>
  <c r="V673" i="2"/>
  <c r="T673" i="2"/>
  <c r="P673" i="2"/>
  <c r="BI667" i="2"/>
  <c r="BH667" i="2"/>
  <c r="BG667" i="2"/>
  <c r="BF667" i="2"/>
  <c r="X667" i="2"/>
  <c r="V667" i="2"/>
  <c r="T667" i="2"/>
  <c r="P667" i="2"/>
  <c r="BI661" i="2"/>
  <c r="BH661" i="2"/>
  <c r="BG661" i="2"/>
  <c r="BF661" i="2"/>
  <c r="X661" i="2"/>
  <c r="V661" i="2"/>
  <c r="T661" i="2"/>
  <c r="P661" i="2"/>
  <c r="BI657" i="2"/>
  <c r="BH657" i="2"/>
  <c r="BG657" i="2"/>
  <c r="BF657" i="2"/>
  <c r="X657" i="2"/>
  <c r="V657" i="2"/>
  <c r="T657" i="2"/>
  <c r="P657" i="2"/>
  <c r="BI650" i="2"/>
  <c r="BH650" i="2"/>
  <c r="BG650" i="2"/>
  <c r="BF650" i="2"/>
  <c r="X650" i="2"/>
  <c r="V650" i="2"/>
  <c r="T650" i="2"/>
  <c r="P650" i="2"/>
  <c r="BI644" i="2"/>
  <c r="BH644" i="2"/>
  <c r="BG644" i="2"/>
  <c r="BF644" i="2"/>
  <c r="X644" i="2"/>
  <c r="V644" i="2"/>
  <c r="T644" i="2"/>
  <c r="P644" i="2"/>
  <c r="BI642" i="2"/>
  <c r="BH642" i="2"/>
  <c r="BG642" i="2"/>
  <c r="BF642" i="2"/>
  <c r="X642" i="2"/>
  <c r="V642" i="2"/>
  <c r="T642" i="2"/>
  <c r="P642" i="2"/>
  <c r="BI635" i="2"/>
  <c r="BH635" i="2"/>
  <c r="BG635" i="2"/>
  <c r="BF635" i="2"/>
  <c r="X635" i="2"/>
  <c r="V635" i="2"/>
  <c r="T635" i="2"/>
  <c r="P635" i="2"/>
  <c r="BI628" i="2"/>
  <c r="BH628" i="2"/>
  <c r="BG628" i="2"/>
  <c r="BF628" i="2"/>
  <c r="X628" i="2"/>
  <c r="V628" i="2"/>
  <c r="T628" i="2"/>
  <c r="P628" i="2"/>
  <c r="BI624" i="2"/>
  <c r="BH624" i="2"/>
  <c r="BG624" i="2"/>
  <c r="BF624" i="2"/>
  <c r="X624" i="2"/>
  <c r="V624" i="2"/>
  <c r="T624" i="2"/>
  <c r="P624" i="2"/>
  <c r="BI622" i="2"/>
  <c r="BH622" i="2"/>
  <c r="BG622" i="2"/>
  <c r="BF622" i="2"/>
  <c r="X622" i="2"/>
  <c r="V622" i="2"/>
  <c r="T622" i="2"/>
  <c r="P622" i="2"/>
  <c r="BI619" i="2"/>
  <c r="BH619" i="2"/>
  <c r="BG619" i="2"/>
  <c r="BF619" i="2"/>
  <c r="X619" i="2"/>
  <c r="V619" i="2"/>
  <c r="T619" i="2"/>
  <c r="P619" i="2"/>
  <c r="BI617" i="2"/>
  <c r="BH617" i="2"/>
  <c r="BG617" i="2"/>
  <c r="BF617" i="2"/>
  <c r="X617" i="2"/>
  <c r="V617" i="2"/>
  <c r="T617" i="2"/>
  <c r="P617" i="2"/>
  <c r="BI613" i="2"/>
  <c r="BH613" i="2"/>
  <c r="BG613" i="2"/>
  <c r="BF613" i="2"/>
  <c r="X613" i="2"/>
  <c r="V613" i="2"/>
  <c r="T613" i="2"/>
  <c r="P613" i="2"/>
  <c r="BI611" i="2"/>
  <c r="BH611" i="2"/>
  <c r="BG611" i="2"/>
  <c r="BF611" i="2"/>
  <c r="X611" i="2"/>
  <c r="V611" i="2"/>
  <c r="T611" i="2"/>
  <c r="P611" i="2"/>
  <c r="BI607" i="2"/>
  <c r="BH607" i="2"/>
  <c r="BG607" i="2"/>
  <c r="BF607" i="2"/>
  <c r="X607" i="2"/>
  <c r="V607" i="2"/>
  <c r="T607" i="2"/>
  <c r="P607" i="2"/>
  <c r="BI605" i="2"/>
  <c r="BH605" i="2"/>
  <c r="BG605" i="2"/>
  <c r="BF605" i="2"/>
  <c r="X605" i="2"/>
  <c r="V605" i="2"/>
  <c r="T605" i="2"/>
  <c r="P605" i="2"/>
  <c r="BI595" i="2"/>
  <c r="BH595" i="2"/>
  <c r="BG595" i="2"/>
  <c r="BF595" i="2"/>
  <c r="X595" i="2"/>
  <c r="V595" i="2"/>
  <c r="T595" i="2"/>
  <c r="P595" i="2"/>
  <c r="BI589" i="2"/>
  <c r="BH589" i="2"/>
  <c r="BG589" i="2"/>
  <c r="BF589" i="2"/>
  <c r="X589" i="2"/>
  <c r="V589" i="2"/>
  <c r="T589" i="2"/>
  <c r="P589" i="2"/>
  <c r="BI581" i="2"/>
  <c r="BH581" i="2"/>
  <c r="BG581" i="2"/>
  <c r="BF581" i="2"/>
  <c r="X581" i="2"/>
  <c r="V581" i="2"/>
  <c r="T581" i="2"/>
  <c r="P581" i="2"/>
  <c r="BI571" i="2"/>
  <c r="BH571" i="2"/>
  <c r="BG571" i="2"/>
  <c r="BF571" i="2"/>
  <c r="X571" i="2"/>
  <c r="V571" i="2"/>
  <c r="T571" i="2"/>
  <c r="P571" i="2"/>
  <c r="BI565" i="2"/>
  <c r="BH565" i="2"/>
  <c r="BG565" i="2"/>
  <c r="BF565" i="2"/>
  <c r="X565" i="2"/>
  <c r="V565" i="2"/>
  <c r="T565" i="2"/>
  <c r="P565" i="2"/>
  <c r="BI559" i="2"/>
  <c r="BH559" i="2"/>
  <c r="BG559" i="2"/>
  <c r="BF559" i="2"/>
  <c r="X559" i="2"/>
  <c r="V559" i="2"/>
  <c r="T559" i="2"/>
  <c r="P559" i="2"/>
  <c r="BI555" i="2"/>
  <c r="BH555" i="2"/>
  <c r="BG555" i="2"/>
  <c r="BF555" i="2"/>
  <c r="X555" i="2"/>
  <c r="V555" i="2"/>
  <c r="T555" i="2"/>
  <c r="P555" i="2"/>
  <c r="BI551" i="2"/>
  <c r="BH551" i="2"/>
  <c r="BG551" i="2"/>
  <c r="BF551" i="2"/>
  <c r="X551" i="2"/>
  <c r="V551" i="2"/>
  <c r="T551" i="2"/>
  <c r="P551" i="2"/>
  <c r="BI547" i="2"/>
  <c r="BH547" i="2"/>
  <c r="BG547" i="2"/>
  <c r="BF547" i="2"/>
  <c r="X547" i="2"/>
  <c r="V547" i="2"/>
  <c r="T547" i="2"/>
  <c r="P547" i="2"/>
  <c r="BI542" i="2"/>
  <c r="BH542" i="2"/>
  <c r="BG542" i="2"/>
  <c r="BF542" i="2"/>
  <c r="X542" i="2"/>
  <c r="V542" i="2"/>
  <c r="T542" i="2"/>
  <c r="P542" i="2"/>
  <c r="BI537" i="2"/>
  <c r="BH537" i="2"/>
  <c r="BG537" i="2"/>
  <c r="BF537" i="2"/>
  <c r="X537" i="2"/>
  <c r="V537" i="2"/>
  <c r="T537" i="2"/>
  <c r="P537" i="2"/>
  <c r="BI532" i="2"/>
  <c r="BH532" i="2"/>
  <c r="BG532" i="2"/>
  <c r="BF532" i="2"/>
  <c r="X532" i="2"/>
  <c r="V532" i="2"/>
  <c r="T532" i="2"/>
  <c r="P532" i="2"/>
  <c r="BI528" i="2"/>
  <c r="BH528" i="2"/>
  <c r="BG528" i="2"/>
  <c r="BF528" i="2"/>
  <c r="X528" i="2"/>
  <c r="V528" i="2"/>
  <c r="T528" i="2"/>
  <c r="P528" i="2"/>
  <c r="BI524" i="2"/>
  <c r="BH524" i="2"/>
  <c r="BG524" i="2"/>
  <c r="BF524" i="2"/>
  <c r="X524" i="2"/>
  <c r="V524" i="2"/>
  <c r="T524" i="2"/>
  <c r="P524" i="2"/>
  <c r="BI519" i="2"/>
  <c r="BH519" i="2"/>
  <c r="BG519" i="2"/>
  <c r="BF519" i="2"/>
  <c r="X519" i="2"/>
  <c r="V519" i="2"/>
  <c r="T519" i="2"/>
  <c r="P519" i="2"/>
  <c r="BI515" i="2"/>
  <c r="BH515" i="2"/>
  <c r="BG515" i="2"/>
  <c r="BF515" i="2"/>
  <c r="X515" i="2"/>
  <c r="V515" i="2"/>
  <c r="T515" i="2"/>
  <c r="P515" i="2"/>
  <c r="BI511" i="2"/>
  <c r="BH511" i="2"/>
  <c r="BG511" i="2"/>
  <c r="BF511" i="2"/>
  <c r="X511" i="2"/>
  <c r="V511" i="2"/>
  <c r="T511" i="2"/>
  <c r="P511" i="2"/>
  <c r="BI503" i="2"/>
  <c r="BH503" i="2"/>
  <c r="BG503" i="2"/>
  <c r="BF503" i="2"/>
  <c r="X503" i="2"/>
  <c r="V503" i="2"/>
  <c r="T503" i="2"/>
  <c r="P503" i="2"/>
  <c r="BI496" i="2"/>
  <c r="BH496" i="2"/>
  <c r="BG496" i="2"/>
  <c r="BF496" i="2"/>
  <c r="X496" i="2"/>
  <c r="V496" i="2"/>
  <c r="T496" i="2"/>
  <c r="P496" i="2"/>
  <c r="BI492" i="2"/>
  <c r="BH492" i="2"/>
  <c r="BG492" i="2"/>
  <c r="BF492" i="2"/>
  <c r="X492" i="2"/>
  <c r="V492" i="2"/>
  <c r="T492" i="2"/>
  <c r="P492" i="2"/>
  <c r="BI487" i="2"/>
  <c r="BH487" i="2"/>
  <c r="BG487" i="2"/>
  <c r="BF487" i="2"/>
  <c r="X487" i="2"/>
  <c r="V487" i="2"/>
  <c r="T487" i="2"/>
  <c r="P487" i="2"/>
  <c r="BI484" i="2"/>
  <c r="BH484" i="2"/>
  <c r="BG484" i="2"/>
  <c r="BF484" i="2"/>
  <c r="X484" i="2"/>
  <c r="V484" i="2"/>
  <c r="T484" i="2"/>
  <c r="P484" i="2"/>
  <c r="BI479" i="2"/>
  <c r="BH479" i="2"/>
  <c r="BG479" i="2"/>
  <c r="BF479" i="2"/>
  <c r="X479" i="2"/>
  <c r="V479" i="2"/>
  <c r="T479" i="2"/>
  <c r="P479" i="2"/>
  <c r="BI473" i="2"/>
  <c r="BH473" i="2"/>
  <c r="BG473" i="2"/>
  <c r="BF473" i="2"/>
  <c r="X473" i="2"/>
  <c r="V473" i="2"/>
  <c r="T473" i="2"/>
  <c r="P473" i="2"/>
  <c r="BI467" i="2"/>
  <c r="BH467" i="2"/>
  <c r="BG467" i="2"/>
  <c r="BF467" i="2"/>
  <c r="X467" i="2"/>
  <c r="V467" i="2"/>
  <c r="T467" i="2"/>
  <c r="P467" i="2"/>
  <c r="BI462" i="2"/>
  <c r="BH462" i="2"/>
  <c r="BG462" i="2"/>
  <c r="BF462" i="2"/>
  <c r="X462" i="2"/>
  <c r="V462" i="2"/>
  <c r="T462" i="2"/>
  <c r="P462" i="2"/>
  <c r="BI457" i="2"/>
  <c r="BH457" i="2"/>
  <c r="BG457" i="2"/>
  <c r="BF457" i="2"/>
  <c r="X457" i="2"/>
  <c r="V457" i="2"/>
  <c r="T457" i="2"/>
  <c r="P457" i="2"/>
  <c r="BI455" i="2"/>
  <c r="BH455" i="2"/>
  <c r="BG455" i="2"/>
  <c r="BF455" i="2"/>
  <c r="X455" i="2"/>
  <c r="V455" i="2"/>
  <c r="T455" i="2"/>
  <c r="P455" i="2"/>
  <c r="BI448" i="2"/>
  <c r="BH448" i="2"/>
  <c r="BG448" i="2"/>
  <c r="BF448" i="2"/>
  <c r="X448" i="2"/>
  <c r="V448" i="2"/>
  <c r="T448" i="2"/>
  <c r="P448" i="2"/>
  <c r="BI441" i="2"/>
  <c r="BH441" i="2"/>
  <c r="BG441" i="2"/>
  <c r="BF441" i="2"/>
  <c r="X441" i="2"/>
  <c r="V441" i="2"/>
  <c r="T441" i="2"/>
  <c r="P441" i="2"/>
  <c r="BI439" i="2"/>
  <c r="BH439" i="2"/>
  <c r="BG439" i="2"/>
  <c r="BF439" i="2"/>
  <c r="X439" i="2"/>
  <c r="V439" i="2"/>
  <c r="T439" i="2"/>
  <c r="P439" i="2"/>
  <c r="BI433" i="2"/>
  <c r="BH433" i="2"/>
  <c r="BG433" i="2"/>
  <c r="BF433" i="2"/>
  <c r="X433" i="2"/>
  <c r="V433" i="2"/>
  <c r="T433" i="2"/>
  <c r="P433" i="2"/>
  <c r="BI427" i="2"/>
  <c r="BH427" i="2"/>
  <c r="BG427" i="2"/>
  <c r="BF427" i="2"/>
  <c r="X427" i="2"/>
  <c r="V427" i="2"/>
  <c r="T427" i="2"/>
  <c r="P427" i="2"/>
  <c r="BI421" i="2"/>
  <c r="BH421" i="2"/>
  <c r="BG421" i="2"/>
  <c r="BF421" i="2"/>
  <c r="X421" i="2"/>
  <c r="V421" i="2"/>
  <c r="T421" i="2"/>
  <c r="P421" i="2"/>
  <c r="BI419" i="2"/>
  <c r="BH419" i="2"/>
  <c r="BG419" i="2"/>
  <c r="BF419" i="2"/>
  <c r="X419" i="2"/>
  <c r="V419" i="2"/>
  <c r="T419" i="2"/>
  <c r="P419" i="2"/>
  <c r="BI417" i="2"/>
  <c r="BH417" i="2"/>
  <c r="BG417" i="2"/>
  <c r="BF417" i="2"/>
  <c r="X417" i="2"/>
  <c r="V417" i="2"/>
  <c r="T417" i="2"/>
  <c r="P417" i="2"/>
  <c r="BI411" i="2"/>
  <c r="BH411" i="2"/>
  <c r="BG411" i="2"/>
  <c r="BF411" i="2"/>
  <c r="X411" i="2"/>
  <c r="V411" i="2"/>
  <c r="T411" i="2"/>
  <c r="P411" i="2"/>
  <c r="BI409" i="2"/>
  <c r="BH409" i="2"/>
  <c r="BG409" i="2"/>
  <c r="BF409" i="2"/>
  <c r="X409" i="2"/>
  <c r="V409" i="2"/>
  <c r="T409" i="2"/>
  <c r="P409" i="2"/>
  <c r="BI401" i="2"/>
  <c r="BH401" i="2"/>
  <c r="BG401" i="2"/>
  <c r="BF401" i="2"/>
  <c r="X401" i="2"/>
  <c r="V401" i="2"/>
  <c r="T401" i="2"/>
  <c r="P401" i="2"/>
  <c r="BI396" i="2"/>
  <c r="BH396" i="2"/>
  <c r="BG396" i="2"/>
  <c r="BF396" i="2"/>
  <c r="X396" i="2"/>
  <c r="V396" i="2"/>
  <c r="T396" i="2"/>
  <c r="P396" i="2"/>
  <c r="BI391" i="2"/>
  <c r="BH391" i="2"/>
  <c r="BG391" i="2"/>
  <c r="BF391" i="2"/>
  <c r="X391" i="2"/>
  <c r="V391" i="2"/>
  <c r="T391" i="2"/>
  <c r="P391" i="2"/>
  <c r="BI386" i="2"/>
  <c r="BH386" i="2"/>
  <c r="BG386" i="2"/>
  <c r="BF386" i="2"/>
  <c r="X386" i="2"/>
  <c r="V386" i="2"/>
  <c r="T386" i="2"/>
  <c r="P386" i="2"/>
  <c r="BI384" i="2"/>
  <c r="BH384" i="2"/>
  <c r="BG384" i="2"/>
  <c r="BF384" i="2"/>
  <c r="X384" i="2"/>
  <c r="V384" i="2"/>
  <c r="T384" i="2"/>
  <c r="P384" i="2"/>
  <c r="BI375" i="2"/>
  <c r="BH375" i="2"/>
  <c r="BG375" i="2"/>
  <c r="BF375" i="2"/>
  <c r="X375" i="2"/>
  <c r="V375" i="2"/>
  <c r="T375" i="2"/>
  <c r="P375" i="2"/>
  <c r="BI373" i="2"/>
  <c r="BH373" i="2"/>
  <c r="BG373" i="2"/>
  <c r="BF373" i="2"/>
  <c r="X373" i="2"/>
  <c r="V373" i="2"/>
  <c r="T373" i="2"/>
  <c r="P373" i="2"/>
  <c r="BI365" i="2"/>
  <c r="BH365" i="2"/>
  <c r="BG365" i="2"/>
  <c r="BF365" i="2"/>
  <c r="X365" i="2"/>
  <c r="V365" i="2"/>
  <c r="T365" i="2"/>
  <c r="P365" i="2"/>
  <c r="BI355" i="2"/>
  <c r="BH355" i="2"/>
  <c r="BG355" i="2"/>
  <c r="BF355" i="2"/>
  <c r="X355" i="2"/>
  <c r="V355" i="2"/>
  <c r="T355" i="2"/>
  <c r="P355" i="2"/>
  <c r="BI347" i="2"/>
  <c r="BH347" i="2"/>
  <c r="BG347" i="2"/>
  <c r="BF347" i="2"/>
  <c r="X347" i="2"/>
  <c r="V347" i="2"/>
  <c r="T347" i="2"/>
  <c r="P347" i="2"/>
  <c r="BI339" i="2"/>
  <c r="BH339" i="2"/>
  <c r="BG339" i="2"/>
  <c r="BF339" i="2"/>
  <c r="X339" i="2"/>
  <c r="V339" i="2"/>
  <c r="T339" i="2"/>
  <c r="P339" i="2"/>
  <c r="BI331" i="2"/>
  <c r="BH331" i="2"/>
  <c r="BG331" i="2"/>
  <c r="BF331" i="2"/>
  <c r="X331" i="2"/>
  <c r="V331" i="2"/>
  <c r="T331" i="2"/>
  <c r="P331" i="2"/>
  <c r="BI319" i="2"/>
  <c r="BH319" i="2"/>
  <c r="BG319" i="2"/>
  <c r="BF319" i="2"/>
  <c r="X319" i="2"/>
  <c r="V319" i="2"/>
  <c r="T319" i="2"/>
  <c r="P319" i="2"/>
  <c r="BI317" i="2"/>
  <c r="BH317" i="2"/>
  <c r="BG317" i="2"/>
  <c r="BF317" i="2"/>
  <c r="X317" i="2"/>
  <c r="V317" i="2"/>
  <c r="T317" i="2"/>
  <c r="P317" i="2"/>
  <c r="BI311" i="2"/>
  <c r="BH311" i="2"/>
  <c r="BG311" i="2"/>
  <c r="BF311" i="2"/>
  <c r="X311" i="2"/>
  <c r="V311" i="2"/>
  <c r="T311" i="2"/>
  <c r="P311" i="2"/>
  <c r="BI305" i="2"/>
  <c r="BH305" i="2"/>
  <c r="BG305" i="2"/>
  <c r="BF305" i="2"/>
  <c r="X305" i="2"/>
  <c r="V305" i="2"/>
  <c r="T305" i="2"/>
  <c r="P305" i="2"/>
  <c r="BI299" i="2"/>
  <c r="BH299" i="2"/>
  <c r="BG299" i="2"/>
  <c r="BF299" i="2"/>
  <c r="X299" i="2"/>
  <c r="V299" i="2"/>
  <c r="T299" i="2"/>
  <c r="P299" i="2"/>
  <c r="BI293" i="2"/>
  <c r="BH293" i="2"/>
  <c r="BG293" i="2"/>
  <c r="BF293" i="2"/>
  <c r="X293" i="2"/>
  <c r="V293" i="2"/>
  <c r="T293" i="2"/>
  <c r="P293" i="2"/>
  <c r="BI288" i="2"/>
  <c r="BH288" i="2"/>
  <c r="BG288" i="2"/>
  <c r="BF288" i="2"/>
  <c r="X288" i="2"/>
  <c r="V288" i="2"/>
  <c r="T288" i="2"/>
  <c r="P288" i="2"/>
  <c r="BI283" i="2"/>
  <c r="BH283" i="2"/>
  <c r="BG283" i="2"/>
  <c r="BF283" i="2"/>
  <c r="X283" i="2"/>
  <c r="V283" i="2"/>
  <c r="T283" i="2"/>
  <c r="P283" i="2"/>
  <c r="BI275" i="2"/>
  <c r="BH275" i="2"/>
  <c r="BG275" i="2"/>
  <c r="BF275" i="2"/>
  <c r="X275" i="2"/>
  <c r="V275" i="2"/>
  <c r="T275" i="2"/>
  <c r="P275" i="2"/>
  <c r="BI273" i="2"/>
  <c r="BH273" i="2"/>
  <c r="BG273" i="2"/>
  <c r="BF273" i="2"/>
  <c r="X273" i="2"/>
  <c r="V273" i="2"/>
  <c r="T273" i="2"/>
  <c r="P273" i="2"/>
  <c r="BI271" i="2"/>
  <c r="BH271" i="2"/>
  <c r="BG271" i="2"/>
  <c r="BF271" i="2"/>
  <c r="X271" i="2"/>
  <c r="V271" i="2"/>
  <c r="T271" i="2"/>
  <c r="P271" i="2"/>
  <c r="BI269" i="2"/>
  <c r="BH269" i="2"/>
  <c r="BG269" i="2"/>
  <c r="BF269" i="2"/>
  <c r="X269" i="2"/>
  <c r="V269" i="2"/>
  <c r="T269" i="2"/>
  <c r="P269" i="2"/>
  <c r="BI267" i="2"/>
  <c r="BH267" i="2"/>
  <c r="BG267" i="2"/>
  <c r="BF267" i="2"/>
  <c r="X267" i="2"/>
  <c r="V267" i="2"/>
  <c r="T267" i="2"/>
  <c r="P267" i="2"/>
  <c r="BI261" i="2"/>
  <c r="BH261" i="2"/>
  <c r="BG261" i="2"/>
  <c r="BF261" i="2"/>
  <c r="X261" i="2"/>
  <c r="V261" i="2"/>
  <c r="T261" i="2"/>
  <c r="P261" i="2"/>
  <c r="BI254" i="2"/>
  <c r="BH254" i="2"/>
  <c r="BG254" i="2"/>
  <c r="BF254" i="2"/>
  <c r="X254" i="2"/>
  <c r="V254" i="2"/>
  <c r="T254" i="2"/>
  <c r="P254" i="2"/>
  <c r="BI247" i="2"/>
  <c r="BH247" i="2"/>
  <c r="BG247" i="2"/>
  <c r="BF247" i="2"/>
  <c r="X247" i="2"/>
  <c r="V247" i="2"/>
  <c r="T247" i="2"/>
  <c r="P247" i="2"/>
  <c r="BI240" i="2"/>
  <c r="BH240" i="2"/>
  <c r="BG240" i="2"/>
  <c r="BF240" i="2"/>
  <c r="X240" i="2"/>
  <c r="V240" i="2"/>
  <c r="T240" i="2"/>
  <c r="P240" i="2"/>
  <c r="BI235" i="2"/>
  <c r="BH235" i="2"/>
  <c r="BG235" i="2"/>
  <c r="BF235" i="2"/>
  <c r="X235" i="2"/>
  <c r="V235" i="2"/>
  <c r="T235" i="2"/>
  <c r="P235" i="2"/>
  <c r="BI229" i="2"/>
  <c r="BH229" i="2"/>
  <c r="BG229" i="2"/>
  <c r="BF229" i="2"/>
  <c r="X229" i="2"/>
  <c r="V229" i="2"/>
  <c r="T229" i="2"/>
  <c r="P229" i="2"/>
  <c r="BI221" i="2"/>
  <c r="BH221" i="2"/>
  <c r="BG221" i="2"/>
  <c r="BF221" i="2"/>
  <c r="X221" i="2"/>
  <c r="X220" i="2"/>
  <c r="V221" i="2"/>
  <c r="V220" i="2" s="1"/>
  <c r="T221" i="2"/>
  <c r="T220" i="2"/>
  <c r="P221" i="2"/>
  <c r="BI216" i="2"/>
  <c r="BH216" i="2"/>
  <c r="BG216" i="2"/>
  <c r="BF216" i="2"/>
  <c r="X216" i="2"/>
  <c r="V216" i="2"/>
  <c r="T216" i="2"/>
  <c r="P216" i="2"/>
  <c r="BI214" i="2"/>
  <c r="BH214" i="2"/>
  <c r="BG214" i="2"/>
  <c r="BF214" i="2"/>
  <c r="X214" i="2"/>
  <c r="V214" i="2"/>
  <c r="T214" i="2"/>
  <c r="P214" i="2"/>
  <c r="BI208" i="2"/>
  <c r="BH208" i="2"/>
  <c r="BG208" i="2"/>
  <c r="BF208" i="2"/>
  <c r="X208" i="2"/>
  <c r="V208" i="2"/>
  <c r="T208" i="2"/>
  <c r="P208" i="2"/>
  <c r="BI199" i="2"/>
  <c r="BH199" i="2"/>
  <c r="BG199" i="2"/>
  <c r="BF199" i="2"/>
  <c r="X199" i="2"/>
  <c r="V199" i="2"/>
  <c r="T199" i="2"/>
  <c r="P199" i="2"/>
  <c r="BI195" i="2"/>
  <c r="BH195" i="2"/>
  <c r="BG195" i="2"/>
  <c r="BF195" i="2"/>
  <c r="X195" i="2"/>
  <c r="V195" i="2"/>
  <c r="T195" i="2"/>
  <c r="P195" i="2"/>
  <c r="BI191" i="2"/>
  <c r="BH191" i="2"/>
  <c r="BG191" i="2"/>
  <c r="BF191" i="2"/>
  <c r="X191" i="2"/>
  <c r="V191" i="2"/>
  <c r="T191" i="2"/>
  <c r="P191" i="2"/>
  <c r="BI187" i="2"/>
  <c r="BH187" i="2"/>
  <c r="BG187" i="2"/>
  <c r="BF187" i="2"/>
  <c r="X187" i="2"/>
  <c r="V187" i="2"/>
  <c r="T187" i="2"/>
  <c r="P187" i="2"/>
  <c r="BI183" i="2"/>
  <c r="BH183" i="2"/>
  <c r="BG183" i="2"/>
  <c r="BF183" i="2"/>
  <c r="X183" i="2"/>
  <c r="V183" i="2"/>
  <c r="T183" i="2"/>
  <c r="P183" i="2"/>
  <c r="BI177" i="2"/>
  <c r="BH177" i="2"/>
  <c r="BG177" i="2"/>
  <c r="BF177" i="2"/>
  <c r="X177" i="2"/>
  <c r="V177" i="2"/>
  <c r="T177" i="2"/>
  <c r="P177" i="2"/>
  <c r="BI173" i="2"/>
  <c r="BH173" i="2"/>
  <c r="BG173" i="2"/>
  <c r="BF173" i="2"/>
  <c r="X173" i="2"/>
  <c r="V173" i="2"/>
  <c r="T173" i="2"/>
  <c r="P173" i="2"/>
  <c r="BI165" i="2"/>
  <c r="BH165" i="2"/>
  <c r="BG165" i="2"/>
  <c r="BF165" i="2"/>
  <c r="X165" i="2"/>
  <c r="V165" i="2"/>
  <c r="T165" i="2"/>
  <c r="P165" i="2"/>
  <c r="BI157" i="2"/>
  <c r="BH157" i="2"/>
  <c r="BG157" i="2"/>
  <c r="BF157" i="2"/>
  <c r="X157" i="2"/>
  <c r="V157" i="2"/>
  <c r="T157" i="2"/>
  <c r="P157" i="2"/>
  <c r="BI149" i="2"/>
  <c r="BH149" i="2"/>
  <c r="BG149" i="2"/>
  <c r="BF149" i="2"/>
  <c r="X149" i="2"/>
  <c r="V149" i="2"/>
  <c r="T149" i="2"/>
  <c r="P149" i="2"/>
  <c r="BI143" i="2"/>
  <c r="BH143" i="2"/>
  <c r="BG143" i="2"/>
  <c r="BF143" i="2"/>
  <c r="X143" i="2"/>
  <c r="V143" i="2"/>
  <c r="T143" i="2"/>
  <c r="P143" i="2"/>
  <c r="BI137" i="2"/>
  <c r="BH137" i="2"/>
  <c r="BG137" i="2"/>
  <c r="BF137" i="2"/>
  <c r="X137" i="2"/>
  <c r="V137" i="2"/>
  <c r="T137" i="2"/>
  <c r="P137" i="2"/>
  <c r="F128" i="2"/>
  <c r="E126" i="2"/>
  <c r="F89" i="2"/>
  <c r="E87" i="2"/>
  <c r="J24" i="2"/>
  <c r="E24" i="2"/>
  <c r="J92" i="2"/>
  <c r="J23" i="2"/>
  <c r="J21" i="2"/>
  <c r="E21" i="2"/>
  <c r="J130" i="2"/>
  <c r="J20" i="2"/>
  <c r="J18" i="2"/>
  <c r="E18" i="2"/>
  <c r="F92" i="2"/>
  <c r="J17" i="2"/>
  <c r="J15" i="2"/>
  <c r="E15" i="2"/>
  <c r="F91" i="2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R162" i="4"/>
  <c r="Q162" i="4"/>
  <c r="R160" i="4"/>
  <c r="Q160" i="4"/>
  <c r="R155" i="4"/>
  <c r="Q155" i="4"/>
  <c r="R152" i="4"/>
  <c r="R146" i="4"/>
  <c r="Q146" i="4"/>
  <c r="R140" i="4"/>
  <c r="Q140" i="4"/>
  <c r="R138" i="4"/>
  <c r="Q138" i="4"/>
  <c r="Q136" i="4"/>
  <c r="Q130" i="4"/>
  <c r="R125" i="4"/>
  <c r="Q125" i="4"/>
  <c r="R195" i="3"/>
  <c r="Q193" i="3"/>
  <c r="R188" i="3"/>
  <c r="Q186" i="3"/>
  <c r="R182" i="3"/>
  <c r="Q178" i="3"/>
  <c r="Q174" i="3"/>
  <c r="Q172" i="3"/>
  <c r="R170" i="3"/>
  <c r="Q164" i="3"/>
  <c r="R162" i="3"/>
  <c r="Q160" i="3"/>
  <c r="R158" i="3"/>
  <c r="R148" i="3"/>
  <c r="Q141" i="3"/>
  <c r="R137" i="3"/>
  <c r="R124" i="3"/>
  <c r="Q961" i="2"/>
  <c r="Q955" i="2"/>
  <c r="Q947" i="2"/>
  <c r="R931" i="2"/>
  <c r="R919" i="2"/>
  <c r="Q913" i="2"/>
  <c r="R903" i="2"/>
  <c r="Q900" i="2"/>
  <c r="R888" i="2"/>
  <c r="Q870" i="2"/>
  <c r="Q859" i="2"/>
  <c r="R852" i="2"/>
  <c r="Q840" i="2"/>
  <c r="R822" i="2"/>
  <c r="K822" i="2"/>
  <c r="R811" i="2"/>
  <c r="Q797" i="2"/>
  <c r="R795" i="2"/>
  <c r="Q788" i="2"/>
  <c r="Q773" i="2"/>
  <c r="R751" i="2"/>
  <c r="R745" i="2"/>
  <c r="R740" i="2"/>
  <c r="R734" i="2"/>
  <c r="R728" i="2"/>
  <c r="Q711" i="2"/>
  <c r="Q705" i="2"/>
  <c r="R702" i="2"/>
  <c r="Q702" i="2"/>
  <c r="R698" i="2"/>
  <c r="Q691" i="2"/>
  <c r="R682" i="2"/>
  <c r="R673" i="2"/>
  <c r="Q661" i="2"/>
  <c r="Q657" i="2"/>
  <c r="K657" i="2"/>
  <c r="Q650" i="2"/>
  <c r="Q644" i="2"/>
  <c r="R628" i="2"/>
  <c r="R622" i="2"/>
  <c r="Q619" i="2"/>
  <c r="Q617" i="2"/>
  <c r="Q611" i="2"/>
  <c r="Q607" i="2"/>
  <c r="Q605" i="2"/>
  <c r="Q595" i="2"/>
  <c r="R565" i="2"/>
  <c r="R559" i="2"/>
  <c r="R551" i="2"/>
  <c r="R547" i="2"/>
  <c r="R542" i="2"/>
  <c r="R528" i="2"/>
  <c r="Q519" i="2"/>
  <c r="R496" i="2"/>
  <c r="Q492" i="2"/>
  <c r="Q484" i="2"/>
  <c r="Q479" i="2"/>
  <c r="R462" i="2"/>
  <c r="R457" i="2"/>
  <c r="R455" i="2"/>
  <c r="Q448" i="2"/>
  <c r="BK199" i="2"/>
  <c r="R195" i="2"/>
  <c r="Q191" i="2"/>
  <c r="R173" i="2"/>
  <c r="R149" i="2"/>
  <c r="Q143" i="2"/>
  <c r="R137" i="2"/>
  <c r="R136" i="4"/>
  <c r="R130" i="4"/>
  <c r="R190" i="3"/>
  <c r="Q184" i="3"/>
  <c r="Q182" i="3"/>
  <c r="Q180" i="3"/>
  <c r="R174" i="3"/>
  <c r="Q168" i="3"/>
  <c r="Q166" i="3"/>
  <c r="R154" i="3"/>
  <c r="Q152" i="3"/>
  <c r="Q150" i="3"/>
  <c r="Q143" i="3"/>
  <c r="Q137" i="3"/>
  <c r="R135" i="3"/>
  <c r="Q133" i="3"/>
  <c r="R126" i="3"/>
  <c r="Q937" i="2"/>
  <c r="Q925" i="2"/>
  <c r="Q919" i="2"/>
  <c r="Q910" i="2"/>
  <c r="Q903" i="2"/>
  <c r="Q882" i="2"/>
  <c r="BK870" i="2"/>
  <c r="Q865" i="2"/>
  <c r="R846" i="2"/>
  <c r="R824" i="2"/>
  <c r="Q822" i="2"/>
  <c r="Q817" i="2"/>
  <c r="Q795" i="2"/>
  <c r="R788" i="2"/>
  <c r="R781" i="2"/>
  <c r="R773" i="2"/>
  <c r="Q765" i="2"/>
  <c r="R757" i="2"/>
  <c r="R661" i="2"/>
  <c r="R657" i="2"/>
  <c r="R650" i="2"/>
  <c r="R644" i="2"/>
  <c r="Q628" i="2"/>
  <c r="R624" i="2"/>
  <c r="K622" i="2"/>
  <c r="R619" i="2"/>
  <c r="R613" i="2"/>
  <c r="Q613" i="2"/>
  <c r="R589" i="2"/>
  <c r="R581" i="2"/>
  <c r="K581" i="2"/>
  <c r="R571" i="2"/>
  <c r="Q571" i="2"/>
  <c r="Q565" i="2"/>
  <c r="Q547" i="2"/>
  <c r="R537" i="2"/>
  <c r="R524" i="2"/>
  <c r="R515" i="2"/>
  <c r="K515" i="2"/>
  <c r="Q511" i="2"/>
  <c r="R503" i="2"/>
  <c r="Q496" i="2"/>
  <c r="R484" i="2"/>
  <c r="R479" i="2"/>
  <c r="R473" i="2"/>
  <c r="Q462" i="2"/>
  <c r="Q457" i="2"/>
  <c r="Q455" i="2"/>
  <c r="R441" i="2"/>
  <c r="Q439" i="2"/>
  <c r="Q433" i="2"/>
  <c r="R427" i="2"/>
  <c r="Q427" i="2"/>
  <c r="R421" i="2"/>
  <c r="Q421" i="2"/>
  <c r="Q417" i="2"/>
  <c r="R411" i="2"/>
  <c r="Q411" i="2"/>
  <c r="R409" i="2"/>
  <c r="Q409" i="2"/>
  <c r="R401" i="2"/>
  <c r="Q396" i="2"/>
  <c r="R384" i="2"/>
  <c r="R355" i="2"/>
  <c r="Q355" i="2"/>
  <c r="R305" i="2"/>
  <c r="Q305" i="2"/>
  <c r="Q293" i="2"/>
  <c r="R283" i="2"/>
  <c r="Q283" i="2"/>
  <c r="R275" i="2"/>
  <c r="Q275" i="2"/>
  <c r="R273" i="2"/>
  <c r="Q261" i="2"/>
  <c r="R254" i="2"/>
  <c r="Q254" i="2"/>
  <c r="R247" i="2"/>
  <c r="Q247" i="2"/>
  <c r="R240" i="2"/>
  <c r="R235" i="2"/>
  <c r="R221" i="2"/>
  <c r="Q221" i="2"/>
  <c r="R214" i="2"/>
  <c r="Q214" i="2"/>
  <c r="R208" i="2"/>
  <c r="R199" i="2"/>
  <c r="Q199" i="2"/>
  <c r="R187" i="2"/>
  <c r="R183" i="2"/>
  <c r="R177" i="2"/>
  <c r="R165" i="2"/>
  <c r="Q157" i="2"/>
  <c r="R143" i="2"/>
  <c r="Q152" i="4"/>
  <c r="Q190" i="3"/>
  <c r="R180" i="3"/>
  <c r="R178" i="3"/>
  <c r="R176" i="3"/>
  <c r="R168" i="3"/>
  <c r="R164" i="3"/>
  <c r="Q156" i="3"/>
  <c r="Q154" i="3"/>
  <c r="R150" i="3"/>
  <c r="R141" i="3"/>
  <c r="R133" i="3"/>
  <c r="Q124" i="3"/>
  <c r="R994" i="2"/>
  <c r="Q994" i="2"/>
  <c r="R991" i="2"/>
  <c r="Q991" i="2"/>
  <c r="R985" i="2"/>
  <c r="Q985" i="2"/>
  <c r="R979" i="2"/>
  <c r="Q979" i="2"/>
  <c r="R970" i="2"/>
  <c r="Q970" i="2"/>
  <c r="R967" i="2"/>
  <c r="Q967" i="2"/>
  <c r="R961" i="2"/>
  <c r="R943" i="2"/>
  <c r="R937" i="2"/>
  <c r="R900" i="2"/>
  <c r="Q894" i="2"/>
  <c r="R882" i="2"/>
  <c r="Q875" i="2"/>
  <c r="R865" i="2"/>
  <c r="R859" i="2"/>
  <c r="Q852" i="2"/>
  <c r="Q833" i="2"/>
  <c r="R826" i="2"/>
  <c r="Q824" i="2"/>
  <c r="Q811" i="2"/>
  <c r="R804" i="2"/>
  <c r="R765" i="2"/>
  <c r="Q757" i="2"/>
  <c r="Q745" i="2"/>
  <c r="Q740" i="2"/>
  <c r="Q734" i="2"/>
  <c r="Q728" i="2"/>
  <c r="Q722" i="2"/>
  <c r="R717" i="2"/>
  <c r="Q717" i="2"/>
  <c r="R711" i="2"/>
  <c r="Q698" i="2"/>
  <c r="Q679" i="2"/>
  <c r="Q673" i="2"/>
  <c r="Q667" i="2"/>
  <c r="Q642" i="2"/>
  <c r="Q635" i="2"/>
  <c r="Q622" i="2"/>
  <c r="R611" i="2"/>
  <c r="R607" i="2"/>
  <c r="R605" i="2"/>
  <c r="Q581" i="2"/>
  <c r="Q559" i="2"/>
  <c r="Q555" i="2"/>
  <c r="Q551" i="2"/>
  <c r="Q542" i="2"/>
  <c r="Q537" i="2"/>
  <c r="K537" i="2"/>
  <c r="R532" i="2"/>
  <c r="Q528" i="2"/>
  <c r="R511" i="2"/>
  <c r="Q503" i="2"/>
  <c r="R487" i="2"/>
  <c r="BK487" i="2"/>
  <c r="Q473" i="2"/>
  <c r="R467" i="2"/>
  <c r="Q467" i="2"/>
  <c r="R448" i="2"/>
  <c r="Q441" i="2"/>
  <c r="R439" i="2"/>
  <c r="R433" i="2"/>
  <c r="R419" i="2"/>
  <c r="Q419" i="2"/>
  <c r="R417" i="2"/>
  <c r="Q401" i="2"/>
  <c r="R396" i="2"/>
  <c r="R391" i="2"/>
  <c r="Q391" i="2"/>
  <c r="R386" i="2"/>
  <c r="Q386" i="2"/>
  <c r="Q384" i="2"/>
  <c r="R375" i="2"/>
  <c r="Q375" i="2"/>
  <c r="R373" i="2"/>
  <c r="Q373" i="2"/>
  <c r="R365" i="2"/>
  <c r="Q365" i="2"/>
  <c r="R347" i="2"/>
  <c r="Q347" i="2"/>
  <c r="R339" i="2"/>
  <c r="Q339" i="2"/>
  <c r="R331" i="2"/>
  <c r="Q331" i="2"/>
  <c r="R319" i="2"/>
  <c r="Q319" i="2"/>
  <c r="R317" i="2"/>
  <c r="Q317" i="2"/>
  <c r="R311" i="2"/>
  <c r="Q311" i="2"/>
  <c r="R299" i="2"/>
  <c r="Q299" i="2"/>
  <c r="R293" i="2"/>
  <c r="R288" i="2"/>
  <c r="Q288" i="2"/>
  <c r="Q273" i="2"/>
  <c r="R271" i="2"/>
  <c r="Q271" i="2"/>
  <c r="R269" i="2"/>
  <c r="Q269" i="2"/>
  <c r="K269" i="2"/>
  <c r="R267" i="2"/>
  <c r="Q267" i="2"/>
  <c r="R261" i="2"/>
  <c r="Q240" i="2"/>
  <c r="Q235" i="2"/>
  <c r="R229" i="2"/>
  <c r="Q229" i="2"/>
  <c r="R216" i="2"/>
  <c r="Q216" i="2"/>
  <c r="Q208" i="2"/>
  <c r="Q195" i="2"/>
  <c r="R191" i="2"/>
  <c r="Q187" i="2"/>
  <c r="Q183" i="2"/>
  <c r="Q177" i="2"/>
  <c r="Q173" i="2"/>
  <c r="Q165" i="2"/>
  <c r="R157" i="2"/>
  <c r="Q149" i="2"/>
  <c r="Q137" i="2"/>
  <c r="AU94" i="1"/>
  <c r="Q195" i="3"/>
  <c r="R193" i="3"/>
  <c r="Q188" i="3"/>
  <c r="R186" i="3"/>
  <c r="R184" i="3"/>
  <c r="Q176" i="3"/>
  <c r="R172" i="3"/>
  <c r="Q170" i="3"/>
  <c r="R166" i="3"/>
  <c r="Q162" i="3"/>
  <c r="R160" i="3"/>
  <c r="Q158" i="3"/>
  <c r="R156" i="3"/>
  <c r="R152" i="3"/>
  <c r="Q148" i="3"/>
  <c r="R143" i="3"/>
  <c r="Q135" i="3"/>
  <c r="Q126" i="3"/>
  <c r="K967" i="2"/>
  <c r="R955" i="2"/>
  <c r="R947" i="2"/>
  <c r="Q943" i="2"/>
  <c r="Q931" i="2"/>
  <c r="R925" i="2"/>
  <c r="R913" i="2"/>
  <c r="R910" i="2"/>
  <c r="R894" i="2"/>
  <c r="Q888" i="2"/>
  <c r="R875" i="2"/>
  <c r="R870" i="2"/>
  <c r="Q846" i="2"/>
  <c r="R840" i="2"/>
  <c r="R833" i="2"/>
  <c r="Q826" i="2"/>
  <c r="R817" i="2"/>
  <c r="Q804" i="2"/>
  <c r="R797" i="2"/>
  <c r="Q781" i="2"/>
  <c r="BK757" i="2"/>
  <c r="Q751" i="2"/>
  <c r="R722" i="2"/>
  <c r="R705" i="2"/>
  <c r="R691" i="2"/>
  <c r="R684" i="2"/>
  <c r="Q684" i="2"/>
  <c r="Q682" i="2"/>
  <c r="R679" i="2"/>
  <c r="R667" i="2"/>
  <c r="R642" i="2"/>
  <c r="R635" i="2"/>
  <c r="Q624" i="2"/>
  <c r="R617" i="2"/>
  <c r="R595" i="2"/>
  <c r="Q589" i="2"/>
  <c r="R555" i="2"/>
  <c r="Q532" i="2"/>
  <c r="Q524" i="2"/>
  <c r="R519" i="2"/>
  <c r="Q515" i="2"/>
  <c r="R492" i="2"/>
  <c r="Q487" i="2"/>
  <c r="BK146" i="4"/>
  <c r="BK145" i="4"/>
  <c r="K145" i="4" s="1"/>
  <c r="K100" i="4" s="1"/>
  <c r="K188" i="3"/>
  <c r="BE188" i="3"/>
  <c r="K170" i="3"/>
  <c r="BE170" i="3"/>
  <c r="BK158" i="3"/>
  <c r="K126" i="3"/>
  <c r="BE126" i="3" s="1"/>
  <c r="BK985" i="2"/>
  <c r="K961" i="2"/>
  <c r="BE961" i="2"/>
  <c r="K931" i="2"/>
  <c r="BE931" i="2"/>
  <c r="K888" i="2"/>
  <c r="BE888" i="2"/>
  <c r="K875" i="2"/>
  <c r="BE875" i="2"/>
  <c r="K865" i="2"/>
  <c r="BE865" i="2"/>
  <c r="BK826" i="2"/>
  <c r="BK822" i="2"/>
  <c r="K811" i="2"/>
  <c r="BE811" i="2"/>
  <c r="K781" i="2"/>
  <c r="BE781" i="2"/>
  <c r="K765" i="2"/>
  <c r="BE765" i="2"/>
  <c r="K745" i="2"/>
  <c r="BE745" i="2"/>
  <c r="K722" i="2"/>
  <c r="BE722" i="2"/>
  <c r="BK698" i="2"/>
  <c r="BK684" i="2"/>
  <c r="K667" i="2"/>
  <c r="BE667" i="2"/>
  <c r="BK657" i="2"/>
  <c r="K650" i="2"/>
  <c r="BE650" i="2"/>
  <c r="K642" i="2"/>
  <c r="BE642" i="2" s="1"/>
  <c r="K605" i="2"/>
  <c r="BE605" i="2"/>
  <c r="BK547" i="2"/>
  <c r="K532" i="2"/>
  <c r="BE532" i="2"/>
  <c r="BK519" i="2"/>
  <c r="BK515" i="2"/>
  <c r="BK511" i="2"/>
  <c r="BK496" i="2"/>
  <c r="K484" i="2"/>
  <c r="BE484" i="2"/>
  <c r="K455" i="2"/>
  <c r="BE455" i="2"/>
  <c r="BK419" i="2"/>
  <c r="BK411" i="2"/>
  <c r="BK409" i="2"/>
  <c r="K396" i="2"/>
  <c r="BE396" i="2"/>
  <c r="K384" i="2"/>
  <c r="BE384" i="2" s="1"/>
  <c r="BK339" i="2"/>
  <c r="BK311" i="2"/>
  <c r="BK293" i="2"/>
  <c r="BK275" i="2"/>
  <c r="K273" i="2"/>
  <c r="BE273" i="2"/>
  <c r="BK261" i="2"/>
  <c r="K229" i="2"/>
  <c r="BE229" i="2"/>
  <c r="K216" i="2"/>
  <c r="BE216" i="2"/>
  <c r="K183" i="2"/>
  <c r="BE183" i="2"/>
  <c r="BK173" i="2"/>
  <c r="BK162" i="4"/>
  <c r="K138" i="4"/>
  <c r="BE138" i="4"/>
  <c r="BK125" i="4"/>
  <c r="BK190" i="3"/>
  <c r="BK186" i="3"/>
  <c r="K184" i="3"/>
  <c r="BE184" i="3"/>
  <c r="BK178" i="3"/>
  <c r="K172" i="3"/>
  <c r="BE172" i="3"/>
  <c r="BK168" i="3"/>
  <c r="K162" i="3"/>
  <c r="BE162" i="3" s="1"/>
  <c r="K154" i="3"/>
  <c r="BE154" i="3"/>
  <c r="BK152" i="3"/>
  <c r="K141" i="3"/>
  <c r="BE141" i="3"/>
  <c r="K137" i="3"/>
  <c r="BE137" i="3"/>
  <c r="K133" i="3"/>
  <c r="BE133" i="3"/>
  <c r="BK970" i="2"/>
  <c r="BK967" i="2"/>
  <c r="BK943" i="2"/>
  <c r="BK925" i="2"/>
  <c r="K919" i="2"/>
  <c r="BE919" i="2"/>
  <c r="K903" i="2"/>
  <c r="BE903" i="2"/>
  <c r="K894" i="2"/>
  <c r="BE894" i="2"/>
  <c r="K852" i="2"/>
  <c r="BE852" i="2"/>
  <c r="BK824" i="2"/>
  <c r="K797" i="2"/>
  <c r="BE797" i="2" s="1"/>
  <c r="BK773" i="2"/>
  <c r="K757" i="2"/>
  <c r="BE757" i="2"/>
  <c r="BK751" i="2"/>
  <c r="BK740" i="2"/>
  <c r="K705" i="2"/>
  <c r="BE705" i="2"/>
  <c r="K702" i="2"/>
  <c r="BE702" i="2"/>
  <c r="BK682" i="2"/>
  <c r="K679" i="2"/>
  <c r="BE679" i="2" s="1"/>
  <c r="BK635" i="2"/>
  <c r="BK617" i="2"/>
  <c r="K613" i="2"/>
  <c r="BE613" i="2" s="1"/>
  <c r="K571" i="2"/>
  <c r="BE571" i="2"/>
  <c r="K559" i="2"/>
  <c r="BE559" i="2" s="1"/>
  <c r="K555" i="2"/>
  <c r="BE555" i="2"/>
  <c r="BK542" i="2"/>
  <c r="BK537" i="2"/>
  <c r="K503" i="2"/>
  <c r="BE503" i="2"/>
  <c r="K492" i="2"/>
  <c r="BE492" i="2" s="1"/>
  <c r="K487" i="2"/>
  <c r="BE487" i="2"/>
  <c r="BK467" i="2"/>
  <c r="BK462" i="2"/>
  <c r="K448" i="2"/>
  <c r="BE448" i="2"/>
  <c r="BK439" i="2"/>
  <c r="K375" i="2"/>
  <c r="BE375" i="2"/>
  <c r="K355" i="2"/>
  <c r="BE355" i="2"/>
  <c r="BK331" i="2"/>
  <c r="BK317" i="2"/>
  <c r="BK288" i="2"/>
  <c r="BK240" i="2"/>
  <c r="BK235" i="2"/>
  <c r="K221" i="2"/>
  <c r="BE221" i="2"/>
  <c r="BK191" i="2"/>
  <c r="BK177" i="2"/>
  <c r="K165" i="2"/>
  <c r="BE165" i="2"/>
  <c r="BK149" i="2"/>
  <c r="BK143" i="2"/>
  <c r="BK155" i="4"/>
  <c r="BK152" i="4"/>
  <c r="BK151" i="4"/>
  <c r="K151" i="4" s="1"/>
  <c r="K101" i="4" s="1"/>
  <c r="BK136" i="4"/>
  <c r="BK130" i="4"/>
  <c r="BK195" i="3"/>
  <c r="BK180" i="3"/>
  <c r="K166" i="3"/>
  <c r="BE166" i="3"/>
  <c r="BK160" i="3"/>
  <c r="K156" i="3"/>
  <c r="BE156" i="3"/>
  <c r="BK148" i="3"/>
  <c r="BK143" i="3"/>
  <c r="BK135" i="3"/>
  <c r="BK979" i="2"/>
  <c r="K937" i="2"/>
  <c r="BE937" i="2" s="1"/>
  <c r="K870" i="2"/>
  <c r="BE870" i="2"/>
  <c r="K840" i="2"/>
  <c r="BE840" i="2" s="1"/>
  <c r="K804" i="2"/>
  <c r="BE804" i="2"/>
  <c r="K788" i="2"/>
  <c r="BE788" i="2" s="1"/>
  <c r="K728" i="2"/>
  <c r="BE728" i="2"/>
  <c r="K717" i="2"/>
  <c r="BE717" i="2" s="1"/>
  <c r="BK691" i="2"/>
  <c r="BK628" i="2"/>
  <c r="BK607" i="2"/>
  <c r="BK595" i="2"/>
  <c r="K565" i="2"/>
  <c r="BE565" i="2"/>
  <c r="K551" i="2"/>
  <c r="BE551" i="2" s="1"/>
  <c r="K528" i="2"/>
  <c r="BE528" i="2"/>
  <c r="BK479" i="2"/>
  <c r="BK433" i="2"/>
  <c r="K427" i="2"/>
  <c r="BE427" i="2"/>
  <c r="K401" i="2"/>
  <c r="BE401" i="2" s="1"/>
  <c r="BK391" i="2"/>
  <c r="K373" i="2"/>
  <c r="BE373" i="2"/>
  <c r="K347" i="2"/>
  <c r="BE347" i="2"/>
  <c r="K305" i="2"/>
  <c r="BE305" i="2"/>
  <c r="K283" i="2"/>
  <c r="BE283" i="2"/>
  <c r="K267" i="2"/>
  <c r="BE267" i="2"/>
  <c r="K254" i="2"/>
  <c r="BE254" i="2"/>
  <c r="BK247" i="2"/>
  <c r="BK214" i="2"/>
  <c r="BK195" i="2"/>
  <c r="BK157" i="2"/>
  <c r="BK160" i="4"/>
  <c r="BK140" i="4"/>
  <c r="BK193" i="3"/>
  <c r="K182" i="3"/>
  <c r="BE182" i="3"/>
  <c r="K176" i="3"/>
  <c r="BE176" i="3" s="1"/>
  <c r="BK174" i="3"/>
  <c r="K164" i="3"/>
  <c r="BE164" i="3"/>
  <c r="BK150" i="3"/>
  <c r="K124" i="3"/>
  <c r="BE124" i="3"/>
  <c r="BK994" i="2"/>
  <c r="BK993" i="2" s="1"/>
  <c r="K993" i="2" s="1"/>
  <c r="K114" i="2" s="1"/>
  <c r="BK991" i="2"/>
  <c r="BK955" i="2"/>
  <c r="K947" i="2"/>
  <c r="BE947" i="2"/>
  <c r="BK913" i="2"/>
  <c r="BK910" i="2"/>
  <c r="BK900" i="2"/>
  <c r="K882" i="2"/>
  <c r="BE882" i="2"/>
  <c r="BK859" i="2"/>
  <c r="K846" i="2"/>
  <c r="BE846" i="2"/>
  <c r="K833" i="2"/>
  <c r="BE833" i="2" s="1"/>
  <c r="BK817" i="2"/>
  <c r="K795" i="2"/>
  <c r="BE795" i="2"/>
  <c r="K734" i="2"/>
  <c r="BE734" i="2"/>
  <c r="BK711" i="2"/>
  <c r="BK673" i="2"/>
  <c r="K661" i="2"/>
  <c r="BE661" i="2"/>
  <c r="K644" i="2"/>
  <c r="BE644" i="2"/>
  <c r="BK624" i="2"/>
  <c r="BK622" i="2"/>
  <c r="K619" i="2"/>
  <c r="BE619" i="2"/>
  <c r="K611" i="2"/>
  <c r="BE611" i="2"/>
  <c r="BK589" i="2"/>
  <c r="BK581" i="2"/>
  <c r="K524" i="2"/>
  <c r="BE524" i="2"/>
  <c r="BK473" i="2"/>
  <c r="K457" i="2"/>
  <c r="BE457" i="2" s="1"/>
  <c r="BK441" i="2"/>
  <c r="K421" i="2"/>
  <c r="BE421" i="2"/>
  <c r="BK417" i="2"/>
  <c r="BK386" i="2"/>
  <c r="K365" i="2"/>
  <c r="BE365" i="2"/>
  <c r="K319" i="2"/>
  <c r="BE319" i="2"/>
  <c r="K299" i="2"/>
  <c r="BE299" i="2"/>
  <c r="K271" i="2"/>
  <c r="BE271" i="2"/>
  <c r="BK269" i="2"/>
  <c r="K208" i="2"/>
  <c r="BE208" i="2" s="1"/>
  <c r="K199" i="2"/>
  <c r="BE199" i="2"/>
  <c r="BK187" i="2"/>
  <c r="BK137" i="2"/>
  <c r="R136" i="2" l="1"/>
  <c r="J98" i="2" s="1"/>
  <c r="V228" i="2"/>
  <c r="Q228" i="2"/>
  <c r="I100" i="2"/>
  <c r="R228" i="2"/>
  <c r="J100" i="2" s="1"/>
  <c r="V239" i="2"/>
  <c r="X239" i="2"/>
  <c r="R239" i="2"/>
  <c r="J101" i="2" s="1"/>
  <c r="X287" i="2"/>
  <c r="T486" i="2"/>
  <c r="V486" i="2"/>
  <c r="Q604" i="2"/>
  <c r="I105" i="2"/>
  <c r="T621" i="2"/>
  <c r="X621" i="2"/>
  <c r="T627" i="2"/>
  <c r="Q627" i="2"/>
  <c r="V681" i="2"/>
  <c r="R681" i="2"/>
  <c r="J109" i="2" s="1"/>
  <c r="X704" i="2"/>
  <c r="T912" i="2"/>
  <c r="Q912" i="2"/>
  <c r="I112" i="2" s="1"/>
  <c r="V969" i="2"/>
  <c r="V136" i="2"/>
  <c r="T287" i="2"/>
  <c r="V287" i="2"/>
  <c r="Q486" i="2"/>
  <c r="I104" i="2" s="1"/>
  <c r="V604" i="2"/>
  <c r="BK621" i="2"/>
  <c r="K621" i="2"/>
  <c r="K106" i="2" s="1"/>
  <c r="R621" i="2"/>
  <c r="J106" i="2" s="1"/>
  <c r="V627" i="2"/>
  <c r="R627" i="2"/>
  <c r="J108" i="2" s="1"/>
  <c r="T681" i="2"/>
  <c r="X681" i="2"/>
  <c r="Q681" i="2"/>
  <c r="I109" i="2" s="1"/>
  <c r="Q704" i="2"/>
  <c r="I110" i="2"/>
  <c r="V902" i="2"/>
  <c r="Q902" i="2"/>
  <c r="I111" i="2"/>
  <c r="V912" i="2"/>
  <c r="BK969" i="2"/>
  <c r="K969" i="2" s="1"/>
  <c r="K113" i="2" s="1"/>
  <c r="R969" i="2"/>
  <c r="J113" i="2" s="1"/>
  <c r="Q123" i="3"/>
  <c r="T132" i="3"/>
  <c r="T131" i="3"/>
  <c r="R140" i="3"/>
  <c r="J101" i="3" s="1"/>
  <c r="X136" i="2"/>
  <c r="X228" i="2"/>
  <c r="T239" i="2"/>
  <c r="Q239" i="2"/>
  <c r="I101" i="2"/>
  <c r="Q287" i="2"/>
  <c r="I102" i="2" s="1"/>
  <c r="V478" i="2"/>
  <c r="R478" i="2"/>
  <c r="J103" i="2"/>
  <c r="R486" i="2"/>
  <c r="J104" i="2" s="1"/>
  <c r="X604" i="2"/>
  <c r="X627" i="2"/>
  <c r="T704" i="2"/>
  <c r="R704" i="2"/>
  <c r="J110" i="2"/>
  <c r="T902" i="2"/>
  <c r="X902" i="2"/>
  <c r="R902" i="2"/>
  <c r="J111" i="2"/>
  <c r="X912" i="2"/>
  <c r="T969" i="2"/>
  <c r="X969" i="2"/>
  <c r="V123" i="3"/>
  <c r="X123" i="3"/>
  <c r="V132" i="3"/>
  <c r="V131" i="3" s="1"/>
  <c r="Q132" i="3"/>
  <c r="Q131" i="3"/>
  <c r="I98" i="3" s="1"/>
  <c r="T140" i="3"/>
  <c r="T139" i="3" s="1"/>
  <c r="T122" i="3" s="1"/>
  <c r="AW96" i="1" s="1"/>
  <c r="Q140" i="3"/>
  <c r="T192" i="3"/>
  <c r="X192" i="3"/>
  <c r="R192" i="3"/>
  <c r="J102" i="3"/>
  <c r="T136" i="2"/>
  <c r="Q136" i="2"/>
  <c r="I98" i="2" s="1"/>
  <c r="T228" i="2"/>
  <c r="R287" i="2"/>
  <c r="J102" i="2" s="1"/>
  <c r="T478" i="2"/>
  <c r="X478" i="2"/>
  <c r="Q478" i="2"/>
  <c r="I103" i="2" s="1"/>
  <c r="X486" i="2"/>
  <c r="T604" i="2"/>
  <c r="R604" i="2"/>
  <c r="J105" i="2" s="1"/>
  <c r="V621" i="2"/>
  <c r="Q621" i="2"/>
  <c r="I106" i="2"/>
  <c r="V704" i="2"/>
  <c r="R912" i="2"/>
  <c r="J112" i="2"/>
  <c r="Q969" i="2"/>
  <c r="I113" i="2" s="1"/>
  <c r="T123" i="3"/>
  <c r="R123" i="3"/>
  <c r="J97" i="3" s="1"/>
  <c r="X132" i="3"/>
  <c r="X131" i="3"/>
  <c r="R132" i="3"/>
  <c r="R131" i="3" s="1"/>
  <c r="J98" i="3" s="1"/>
  <c r="V140" i="3"/>
  <c r="V139" i="3" s="1"/>
  <c r="X140" i="3"/>
  <c r="X139" i="3"/>
  <c r="BK192" i="3"/>
  <c r="K192" i="3" s="1"/>
  <c r="K102" i="3" s="1"/>
  <c r="V192" i="3"/>
  <c r="Q192" i="3"/>
  <c r="I102" i="3" s="1"/>
  <c r="BK124" i="4"/>
  <c r="K124" i="4"/>
  <c r="K98" i="4"/>
  <c r="T124" i="4"/>
  <c r="V124" i="4"/>
  <c r="X124" i="4"/>
  <c r="Q124" i="4"/>
  <c r="R124" i="4"/>
  <c r="T135" i="4"/>
  <c r="V135" i="4"/>
  <c r="X135" i="4"/>
  <c r="Q135" i="4"/>
  <c r="I99" i="4"/>
  <c r="R135" i="4"/>
  <c r="J99" i="4"/>
  <c r="BK154" i="4"/>
  <c r="K154" i="4" s="1"/>
  <c r="K102" i="4" s="1"/>
  <c r="T154" i="4"/>
  <c r="V154" i="4"/>
  <c r="X154" i="4"/>
  <c r="Q154" i="4"/>
  <c r="I102" i="4"/>
  <c r="R154" i="4"/>
  <c r="J102" i="4" s="1"/>
  <c r="BE622" i="2"/>
  <c r="F91" i="3"/>
  <c r="J118" i="3"/>
  <c r="J91" i="2"/>
  <c r="F130" i="2"/>
  <c r="J131" i="2"/>
  <c r="BE515" i="2"/>
  <c r="BE657" i="2"/>
  <c r="BE822" i="2"/>
  <c r="E85" i="3"/>
  <c r="J116" i="3"/>
  <c r="E124" i="2"/>
  <c r="J128" i="2"/>
  <c r="F131" i="2"/>
  <c r="BE269" i="2"/>
  <c r="Q220" i="2"/>
  <c r="I99" i="2"/>
  <c r="R993" i="2"/>
  <c r="J114" i="2" s="1"/>
  <c r="J92" i="3"/>
  <c r="F119" i="3"/>
  <c r="J89" i="4"/>
  <c r="F91" i="4"/>
  <c r="J91" i="4"/>
  <c r="J92" i="4"/>
  <c r="BE537" i="2"/>
  <c r="BE581" i="2"/>
  <c r="BE967" i="2"/>
  <c r="R220" i="2"/>
  <c r="J99" i="2"/>
  <c r="Q993" i="2"/>
  <c r="I114" i="2" s="1"/>
  <c r="E85" i="4"/>
  <c r="F92" i="4"/>
  <c r="Q145" i="4"/>
  <c r="I100" i="4" s="1"/>
  <c r="R145" i="4"/>
  <c r="J100" i="4"/>
  <c r="Q151" i="4"/>
  <c r="I101" i="4" s="1"/>
  <c r="R151" i="4"/>
  <c r="J101" i="4"/>
  <c r="F37" i="2"/>
  <c r="BD95" i="1" s="1"/>
  <c r="F37" i="4"/>
  <c r="BD97" i="1" s="1"/>
  <c r="K542" i="2"/>
  <c r="BE542" i="2" s="1"/>
  <c r="BK571" i="2"/>
  <c r="BK644" i="2"/>
  <c r="K673" i="2"/>
  <c r="BE673" i="2" s="1"/>
  <c r="K698" i="2"/>
  <c r="BE698" i="2"/>
  <c r="BK717" i="2"/>
  <c r="K773" i="2"/>
  <c r="BE773" i="2"/>
  <c r="K826" i="2"/>
  <c r="BE826" i="2"/>
  <c r="BK888" i="2"/>
  <c r="K910" i="2"/>
  <c r="BE910" i="2"/>
  <c r="BK124" i="3"/>
  <c r="BK162" i="3"/>
  <c r="K178" i="3"/>
  <c r="BE178" i="3"/>
  <c r="K190" i="3"/>
  <c r="BE190" i="3" s="1"/>
  <c r="K173" i="2"/>
  <c r="BE173" i="2"/>
  <c r="K187" i="2"/>
  <c r="BE187" i="2" s="1"/>
  <c r="BK216" i="2"/>
  <c r="K235" i="2"/>
  <c r="BE235" i="2"/>
  <c r="BK267" i="2"/>
  <c r="K288" i="2"/>
  <c r="BE288" i="2"/>
  <c r="K311" i="2"/>
  <c r="BE311" i="2" s="1"/>
  <c r="K339" i="2"/>
  <c r="BE339" i="2"/>
  <c r="BK373" i="2"/>
  <c r="K386" i="2"/>
  <c r="BE386" i="2"/>
  <c r="K409" i="2"/>
  <c r="BE409" i="2"/>
  <c r="BK421" i="2"/>
  <c r="BK448" i="2"/>
  <c r="K462" i="2"/>
  <c r="BE462" i="2"/>
  <c r="BK484" i="2"/>
  <c r="BK478" i="2"/>
  <c r="K478" i="2"/>
  <c r="K103" i="2"/>
  <c r="K519" i="2"/>
  <c r="BE519" i="2"/>
  <c r="K607" i="2"/>
  <c r="BE607" i="2"/>
  <c r="K624" i="2"/>
  <c r="BE624" i="2"/>
  <c r="BK702" i="2"/>
  <c r="BK681" i="2"/>
  <c r="K681" i="2" s="1"/>
  <c r="K109" i="2" s="1"/>
  <c r="BK788" i="2"/>
  <c r="BK875" i="2"/>
  <c r="K925" i="2"/>
  <c r="BE925" i="2"/>
  <c r="K979" i="2"/>
  <c r="BE979" i="2"/>
  <c r="K135" i="3"/>
  <c r="BE135" i="3"/>
  <c r="K150" i="3"/>
  <c r="BE150" i="3"/>
  <c r="K158" i="3"/>
  <c r="BE158" i="3"/>
  <c r="BK184" i="3"/>
  <c r="BK165" i="2"/>
  <c r="BK804" i="2"/>
  <c r="BK133" i="3"/>
  <c r="BK164" i="3"/>
  <c r="K136" i="4"/>
  <c r="BE136" i="4" s="1"/>
  <c r="K155" i="4"/>
  <c r="BE155" i="4"/>
  <c r="K36" i="2"/>
  <c r="AY95" i="1" s="1"/>
  <c r="F36" i="4"/>
  <c r="BC97" i="1"/>
  <c r="K511" i="2"/>
  <c r="BE511" i="2" s="1"/>
  <c r="K547" i="2"/>
  <c r="BE547" i="2"/>
  <c r="BK551" i="2"/>
  <c r="BK605" i="2"/>
  <c r="BK661" i="2"/>
  <c r="K682" i="2"/>
  <c r="BE682" i="2"/>
  <c r="BK705" i="2"/>
  <c r="BK734" i="2"/>
  <c r="BK781" i="2"/>
  <c r="K824" i="2"/>
  <c r="BE824" i="2" s="1"/>
  <c r="BK865" i="2"/>
  <c r="BK937" i="2"/>
  <c r="K148" i="3"/>
  <c r="BE148" i="3" s="1"/>
  <c r="BK170" i="3"/>
  <c r="BK182" i="3"/>
  <c r="K195" i="3"/>
  <c r="BE195" i="3" s="1"/>
  <c r="K143" i="2"/>
  <c r="BE143" i="2"/>
  <c r="BK183" i="2"/>
  <c r="K214" i="2"/>
  <c r="BE214" i="2"/>
  <c r="K240" i="2"/>
  <c r="BE240" i="2"/>
  <c r="K261" i="2"/>
  <c r="BE261" i="2"/>
  <c r="BK273" i="2"/>
  <c r="K293" i="2"/>
  <c r="BE293" i="2" s="1"/>
  <c r="K317" i="2"/>
  <c r="BE317" i="2"/>
  <c r="BK347" i="2"/>
  <c r="BK375" i="2"/>
  <c r="BK396" i="2"/>
  <c r="K417" i="2"/>
  <c r="BE417" i="2"/>
  <c r="K439" i="2"/>
  <c r="BE439" i="2"/>
  <c r="BK457" i="2"/>
  <c r="K479" i="2"/>
  <c r="BE479" i="2" s="1"/>
  <c r="K589" i="2"/>
  <c r="BE589" i="2"/>
  <c r="K617" i="2"/>
  <c r="BE617" i="2" s="1"/>
  <c r="BK650" i="2"/>
  <c r="BK745" i="2"/>
  <c r="BK833" i="2"/>
  <c r="BK894" i="2"/>
  <c r="K943" i="2"/>
  <c r="BE943" i="2"/>
  <c r="K970" i="2"/>
  <c r="BE970" i="2" s="1"/>
  <c r="K994" i="2"/>
  <c r="BE994" i="2"/>
  <c r="K143" i="3"/>
  <c r="BE143" i="3" s="1"/>
  <c r="BK156" i="3"/>
  <c r="BK172" i="3"/>
  <c r="BK619" i="2"/>
  <c r="K193" i="3"/>
  <c r="BE193" i="3"/>
  <c r="K140" i="4"/>
  <c r="BE140" i="4"/>
  <c r="K160" i="4"/>
  <c r="BE160" i="4"/>
  <c r="K36" i="3"/>
  <c r="AY96" i="1"/>
  <c r="F38" i="3"/>
  <c r="BE96" i="1"/>
  <c r="F38" i="2"/>
  <c r="BE95" i="1"/>
  <c r="F36" i="2"/>
  <c r="BC95" i="1" s="1"/>
  <c r="F39" i="4"/>
  <c r="BF97" i="1" s="1"/>
  <c r="BK532" i="2"/>
  <c r="BK555" i="2"/>
  <c r="K595" i="2"/>
  <c r="BE595" i="2"/>
  <c r="K628" i="2"/>
  <c r="BE628" i="2" s="1"/>
  <c r="BK679" i="2"/>
  <c r="K691" i="2"/>
  <c r="BE691" i="2" s="1"/>
  <c r="K711" i="2"/>
  <c r="BE711" i="2"/>
  <c r="K740" i="2"/>
  <c r="BE740" i="2" s="1"/>
  <c r="K817" i="2"/>
  <c r="BE817" i="2"/>
  <c r="K859" i="2"/>
  <c r="BE859" i="2" s="1"/>
  <c r="K900" i="2"/>
  <c r="BE900" i="2"/>
  <c r="BK137" i="3"/>
  <c r="K152" i="3"/>
  <c r="BE152" i="3" s="1"/>
  <c r="BK176" i="3"/>
  <c r="K186" i="3"/>
  <c r="BE186" i="3" s="1"/>
  <c r="K149" i="2"/>
  <c r="BE149" i="2"/>
  <c r="K177" i="2"/>
  <c r="BE177" i="2" s="1"/>
  <c r="BK208" i="2"/>
  <c r="BK229" i="2"/>
  <c r="BK228" i="2" s="1"/>
  <c r="K228" i="2" s="1"/>
  <c r="K100" i="2" s="1"/>
  <c r="K247" i="2"/>
  <c r="BE247" i="2" s="1"/>
  <c r="BK271" i="2"/>
  <c r="BK283" i="2"/>
  <c r="BK305" i="2"/>
  <c r="BK319" i="2"/>
  <c r="BK355" i="2"/>
  <c r="BK384" i="2"/>
  <c r="BK401" i="2"/>
  <c r="K419" i="2"/>
  <c r="BE419" i="2" s="1"/>
  <c r="K433" i="2"/>
  <c r="BE433" i="2"/>
  <c r="BK455" i="2"/>
  <c r="K473" i="2"/>
  <c r="BE473" i="2" s="1"/>
  <c r="BK503" i="2"/>
  <c r="BK559" i="2"/>
  <c r="K635" i="2"/>
  <c r="BE635" i="2" s="1"/>
  <c r="K751" i="2"/>
  <c r="BE751" i="2" s="1"/>
  <c r="BK852" i="2"/>
  <c r="BK919" i="2"/>
  <c r="BK961" i="2"/>
  <c r="K991" i="2"/>
  <c r="BE991" i="2" s="1"/>
  <c r="BK141" i="3"/>
  <c r="BK154" i="3"/>
  <c r="BK166" i="3"/>
  <c r="BK797" i="2"/>
  <c r="K130" i="4"/>
  <c r="BE130" i="4"/>
  <c r="K146" i="4"/>
  <c r="BE146" i="4" s="1"/>
  <c r="F39" i="2"/>
  <c r="BF95" i="1"/>
  <c r="F37" i="3"/>
  <c r="BD96" i="1" s="1"/>
  <c r="F38" i="4"/>
  <c r="BE97" i="1"/>
  <c r="F36" i="3"/>
  <c r="BC96" i="1" s="1"/>
  <c r="F39" i="3"/>
  <c r="BF96" i="1"/>
  <c r="K36" i="4"/>
  <c r="AY97" i="1" s="1"/>
  <c r="K496" i="2"/>
  <c r="BE496" i="2"/>
  <c r="BK524" i="2"/>
  <c r="BK565" i="2"/>
  <c r="BK613" i="2"/>
  <c r="BK667" i="2"/>
  <c r="K684" i="2"/>
  <c r="BE684" i="2" s="1"/>
  <c r="BK722" i="2"/>
  <c r="BK811" i="2"/>
  <c r="BK846" i="2"/>
  <c r="BK903" i="2"/>
  <c r="BK902" i="2"/>
  <c r="K902" i="2"/>
  <c r="K111" i="2" s="1"/>
  <c r="K955" i="2"/>
  <c r="BE955" i="2"/>
  <c r="BK126" i="3"/>
  <c r="K160" i="3"/>
  <c r="BE160" i="3" s="1"/>
  <c r="K180" i="3"/>
  <c r="BE180" i="3"/>
  <c r="BK188" i="3"/>
  <c r="K157" i="2"/>
  <c r="BE157" i="2"/>
  <c r="K195" i="2"/>
  <c r="BE195" i="2" s="1"/>
  <c r="BK221" i="2"/>
  <c r="BK220" i="2"/>
  <c r="K220" i="2"/>
  <c r="K99" i="2" s="1"/>
  <c r="BK254" i="2"/>
  <c r="K275" i="2"/>
  <c r="BE275" i="2"/>
  <c r="BK299" i="2"/>
  <c r="K331" i="2"/>
  <c r="BE331" i="2"/>
  <c r="BK365" i="2"/>
  <c r="K391" i="2"/>
  <c r="BE391" i="2" s="1"/>
  <c r="K411" i="2"/>
  <c r="BE411" i="2"/>
  <c r="BK427" i="2"/>
  <c r="K441" i="2"/>
  <c r="BE441" i="2"/>
  <c r="K467" i="2"/>
  <c r="BE467" i="2" s="1"/>
  <c r="BK492" i="2"/>
  <c r="BK528" i="2"/>
  <c r="BK611" i="2"/>
  <c r="BK642" i="2"/>
  <c r="BK728" i="2"/>
  <c r="BK765" i="2"/>
  <c r="BK840" i="2"/>
  <c r="BK882" i="2"/>
  <c r="BK931" i="2"/>
  <c r="BK947" i="2"/>
  <c r="K985" i="2"/>
  <c r="BE985" i="2"/>
  <c r="K174" i="3"/>
  <c r="BE174" i="3"/>
  <c r="K137" i="2"/>
  <c r="BE137" i="2"/>
  <c r="K191" i="2"/>
  <c r="BE191" i="2"/>
  <c r="BK795" i="2"/>
  <c r="K913" i="2"/>
  <c r="BE913" i="2" s="1"/>
  <c r="K168" i="3"/>
  <c r="BE168" i="3"/>
  <c r="BK138" i="4"/>
  <c r="BK135" i="4" s="1"/>
  <c r="K135" i="4" s="1"/>
  <c r="K99" i="4" s="1"/>
  <c r="K125" i="4"/>
  <c r="BE125" i="4" s="1"/>
  <c r="K152" i="4"/>
  <c r="BE152" i="4"/>
  <c r="K162" i="4"/>
  <c r="BE162" i="4" s="1"/>
  <c r="Q123" i="4" l="1"/>
  <c r="Q122" i="4"/>
  <c r="I96" i="4"/>
  <c r="K30" i="4"/>
  <c r="AS97" i="1" s="1"/>
  <c r="T123" i="4"/>
  <c r="T122" i="4"/>
  <c r="AW97" i="1"/>
  <c r="X626" i="2"/>
  <c r="Q626" i="2"/>
  <c r="I107" i="2"/>
  <c r="V123" i="4"/>
  <c r="V122" i="4" s="1"/>
  <c r="V135" i="2"/>
  <c r="T626" i="2"/>
  <c r="X123" i="4"/>
  <c r="X122" i="4" s="1"/>
  <c r="X122" i="3"/>
  <c r="X135" i="2"/>
  <c r="X134" i="2"/>
  <c r="V626" i="2"/>
  <c r="R123" i="4"/>
  <c r="R122" i="4"/>
  <c r="J96" i="4"/>
  <c r="K31" i="4" s="1"/>
  <c r="AT97" i="1" s="1"/>
  <c r="T135" i="2"/>
  <c r="T134" i="2"/>
  <c r="AW95" i="1" s="1"/>
  <c r="Q139" i="3"/>
  <c r="Q122" i="3" s="1"/>
  <c r="I96" i="3" s="1"/>
  <c r="K30" i="3" s="1"/>
  <c r="AS96" i="1" s="1"/>
  <c r="I100" i="3"/>
  <c r="V122" i="3"/>
  <c r="R135" i="2"/>
  <c r="J97" i="2"/>
  <c r="R626" i="2"/>
  <c r="J107" i="2"/>
  <c r="I97" i="3"/>
  <c r="I101" i="3"/>
  <c r="I108" i="2"/>
  <c r="Q135" i="2"/>
  <c r="I97" i="2" s="1"/>
  <c r="I99" i="3"/>
  <c r="R139" i="3"/>
  <c r="J100" i="3"/>
  <c r="I98" i="4"/>
  <c r="J99" i="3"/>
  <c r="J98" i="4"/>
  <c r="BK123" i="4"/>
  <c r="K123" i="4" s="1"/>
  <c r="K97" i="4" s="1"/>
  <c r="BK604" i="2"/>
  <c r="K604" i="2"/>
  <c r="K105" i="2" s="1"/>
  <c r="BK132" i="3"/>
  <c r="K132" i="3"/>
  <c r="K99" i="3"/>
  <c r="BK136" i="2"/>
  <c r="BK239" i="2"/>
  <c r="K239" i="2"/>
  <c r="K101" i="2"/>
  <c r="BK486" i="2"/>
  <c r="K486" i="2" s="1"/>
  <c r="K104" i="2" s="1"/>
  <c r="BK123" i="3"/>
  <c r="BK140" i="3"/>
  <c r="BK139" i="3" s="1"/>
  <c r="K139" i="3" s="1"/>
  <c r="K100" i="3" s="1"/>
  <c r="BK627" i="2"/>
  <c r="K627" i="2" s="1"/>
  <c r="K108" i="2" s="1"/>
  <c r="BK287" i="2"/>
  <c r="K287" i="2" s="1"/>
  <c r="K102" i="2" s="1"/>
  <c r="BK704" i="2"/>
  <c r="K704" i="2"/>
  <c r="K110" i="2" s="1"/>
  <c r="BK912" i="2"/>
  <c r="K912" i="2"/>
  <c r="K112" i="2"/>
  <c r="K35" i="2"/>
  <c r="AX95" i="1" s="1"/>
  <c r="AV95" i="1" s="1"/>
  <c r="BD94" i="1"/>
  <c r="W31" i="1"/>
  <c r="BE94" i="1"/>
  <c r="BA94" i="1"/>
  <c r="F35" i="2"/>
  <c r="BB95" i="1" s="1"/>
  <c r="BC94" i="1"/>
  <c r="W30" i="1"/>
  <c r="F35" i="3"/>
  <c r="BB96" i="1"/>
  <c r="BF94" i="1"/>
  <c r="W33" i="1"/>
  <c r="K35" i="4"/>
  <c r="AX97" i="1"/>
  <c r="AV97" i="1" s="1"/>
  <c r="K35" i="3"/>
  <c r="AX96" i="1"/>
  <c r="AV96" i="1"/>
  <c r="F35" i="4"/>
  <c r="BB97" i="1"/>
  <c r="BK135" i="2" l="1"/>
  <c r="K135" i="2" s="1"/>
  <c r="K97" i="2" s="1"/>
  <c r="V134" i="2"/>
  <c r="R122" i="3"/>
  <c r="J96" i="3" s="1"/>
  <c r="K31" i="3" s="1"/>
  <c r="AT96" i="1" s="1"/>
  <c r="R134" i="2"/>
  <c r="J96" i="2" s="1"/>
  <c r="K31" i="2" s="1"/>
  <c r="AT95" i="1" s="1"/>
  <c r="K136" i="2"/>
  <c r="K98" i="2" s="1"/>
  <c r="BK626" i="2"/>
  <c r="K626" i="2"/>
  <c r="K107" i="2" s="1"/>
  <c r="K123" i="3"/>
  <c r="K97" i="3"/>
  <c r="BK131" i="3"/>
  <c r="K131" i="3" s="1"/>
  <c r="K98" i="3" s="1"/>
  <c r="K140" i="3"/>
  <c r="K101" i="3"/>
  <c r="Q134" i="2"/>
  <c r="I96" i="2" s="1"/>
  <c r="K30" i="2" s="1"/>
  <c r="AS95" i="1" s="1"/>
  <c r="AS94" i="1" s="1"/>
  <c r="J97" i="4"/>
  <c r="I97" i="4"/>
  <c r="BK122" i="4"/>
  <c r="K122" i="4"/>
  <c r="K96" i="4" s="1"/>
  <c r="AW94" i="1"/>
  <c r="W32" i="1"/>
  <c r="AZ94" i="1"/>
  <c r="BB94" i="1"/>
  <c r="AX94" i="1" s="1"/>
  <c r="AK29" i="1" s="1"/>
  <c r="AY94" i="1"/>
  <c r="AK30" i="1" s="1"/>
  <c r="BK122" i="3" l="1"/>
  <c r="K122" i="3"/>
  <c r="BK134" i="2"/>
  <c r="K134" i="2"/>
  <c r="K32" i="3"/>
  <c r="AG96" i="1" s="1"/>
  <c r="AN96" i="1" s="1"/>
  <c r="K32" i="2"/>
  <c r="AG95" i="1" s="1"/>
  <c r="AN95" i="1" s="1"/>
  <c r="K32" i="4"/>
  <c r="AG97" i="1"/>
  <c r="AN97" i="1" s="1"/>
  <c r="AT94" i="1"/>
  <c r="W29" i="1"/>
  <c r="AV94" i="1"/>
  <c r="K96" i="3" l="1"/>
  <c r="K41" i="2"/>
  <c r="K96" i="2"/>
  <c r="K41" i="3"/>
  <c r="K41" i="4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<sst xmlns="http://schemas.openxmlformats.org/spreadsheetml/2006/main" count="9603" uniqueCount="1080">
  <si>
    <t>Export Komplet</t>
  </si>
  <si>
    <t/>
  </si>
  <si>
    <t>2.0</t>
  </si>
  <si>
    <t>ZAMOK</t>
  </si>
  <si>
    <t>False</t>
  </si>
  <si>
    <t>True</t>
  </si>
  <si>
    <t>{2773e399-fa52-46bc-8dd8-71b8baa476e4}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</si>
  <si>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</si>
  <si>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</si>
  <si>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</si>
  <si>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</si>
  <si>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</si>
  <si>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</si>
  <si>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</si>
  <si>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</si>
  <si>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SO02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</si>
  <si>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</si>
  <si>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</si>
  <si>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obvodového pláště PS v Šumperku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</si>
  <si>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</si>
  <si>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</si>
  <si>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</si>
  <si>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</si>
  <si>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</si>
  <si>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</si>
  <si>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</si>
  <si>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</si>
  <si>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</si>
  <si>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</si>
  <si>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</si>
  <si>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</si>
  <si>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</si>
  <si>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</si>
  <si>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</si>
  <si>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</si>
  <si>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</si>
  <si>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</si>
  <si>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</si>
  <si>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</si>
  <si>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</si>
  <si>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</si>
  <si>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</si>
  <si>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</si>
  <si>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</si>
  <si>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</si>
  <si>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</si>
  <si>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</si>
  <si>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</si>
  <si>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</si>
  <si>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</si>
  <si>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</si>
  <si>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</si>
  <si>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</si>
  <si>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</si>
  <si>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</si>
  <si>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</si>
  <si>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</si>
  <si>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</si>
  <si>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</si>
  <si>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</si>
  <si>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</si>
  <si>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</si>
  <si>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</si>
  <si>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</si>
  <si>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</si>
  <si>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</si>
  <si>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</si>
  <si>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</si>
  <si>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</si>
  <si>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</si>
  <si>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</si>
  <si>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</si>
  <si>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</si>
  <si>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</si>
  <si>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</si>
  <si>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</si>
  <si>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</si>
  <si>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</si>
  <si>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</si>
  <si>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02.1</t>
  </si>
  <si>
    <t>POZEMNÍ OBJEKTY B...</t>
  </si>
  <si>
    <t>STA</t>
  </si>
  <si>
    <t>1</t>
  </si>
  <si>
    <t>{d88c460a-4732-4d86-ba47-fcc788925325}</t>
  </si>
  <si>
    <t>2</t>
  </si>
  <si>
    <t>SO 02.2</t>
  </si>
  <si>
    <t>HROMOSVODY PS</t>
  </si>
  <si>
    <t>{17e232dc-381a-4ba0-880f-2082394fd534}</t>
  </si>
  <si>
    <t>SO 02.3</t>
  </si>
  <si>
    <t>VRN</t>
  </si>
  <si>
    <t>{a6d9d102-a98b-4925-80ce-d89a612f10f8}</t>
  </si>
  <si>
    <t>KRYCÍ LIST SOUPISU PRACÍ</t>
  </si>
  <si>
    <t>Objekt:</t>
  </si>
  <si>
    <t>SO 02.1 - POZEMNÍ OBJEKTY B...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</si>
  <si>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</si>
  <si>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</si>
  <si>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</si>
  <si>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</si>
  <si>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</si>
  <si>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</si>
  <si>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</si>
  <si>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</si>
  <si>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</si>
  <si>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</si>
  <si>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</si>
  <si>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</si>
  <si>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</si>
  <si>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</si>
  <si>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</si>
  <si>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</si>
  <si>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</si>
  <si>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</si>
  <si>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</si>
  <si>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</si>
  <si>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</si>
  <si>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</si>
  <si>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</si>
  <si>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</si>
  <si>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</si>
  <si>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</si>
  <si>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</si>
  <si>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</si>
  <si>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</si>
  <si>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</si>
  <si>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</si>
  <si>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</si>
  <si>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</si>
  <si>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</si>
  <si>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</si>
  <si>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</si>
  <si>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</si>
  <si>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</si>
  <si>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</si>
  <si>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</si>
  <si>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</si>
  <si>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</si>
  <si>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</si>
  <si>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</si>
  <si>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</si>
  <si>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</si>
  <si>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</si>
  <si>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</si>
  <si>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</si>
  <si>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</si>
  <si>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</si>
  <si>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</si>
  <si>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2021 01</t>
  </si>
  <si>
    <t>4</t>
  </si>
  <si>
    <t>PP</t>
  </si>
  <si>
    <t>VV</t>
  </si>
  <si>
    <t>Rozebrání dlažby stáv. okapového chodníku - PS</t>
  </si>
  <si>
    <t>51,6</t>
  </si>
  <si>
    <t>Mezisoučet</t>
  </si>
  <si>
    <t>3</t>
  </si>
  <si>
    <t>Součet</t>
  </si>
  <si>
    <t>113107111</t>
  </si>
  <si>
    <t>Odstranění podkladů nebo krytů ručně s přemístěním hmot na skládku na vzdálenost do 3 m nebo s naložením na dopravní prostředek z kameniva těženého, o tl. vrstvy do 100 mm</t>
  </si>
  <si>
    <t>Odstranění podkladu (podsypu) pod stáv. okapovým chodníkem - objekt PS</t>
  </si>
  <si>
    <t>113151111</t>
  </si>
  <si>
    <t>Rozebírání zpevněných ploch s přemístěním na skládku na vzdálenost do 20 m nebo s naložením na dopravní prostředek ze silničních panelů</t>
  </si>
  <si>
    <t>6</t>
  </si>
  <si>
    <t>Rozebrání stáv. zpev. ploch ze silničních panelů v okolí objektu PS</t>
  </si>
  <si>
    <t xml:space="preserve"> - uvolnění prostoru pro obkopání objektu</t>
  </si>
  <si>
    <t>- uložení zemnícího vedení pro hromosv (E.2.11)</t>
  </si>
  <si>
    <t>- uložení souvrství napojení na stáv. zpev. plochy a nového okap. chodníku (S4, S5, S6)</t>
  </si>
  <si>
    <t>40,0</t>
  </si>
  <si>
    <t>132312111</t>
  </si>
  <si>
    <t>Hloubení rýh šířky do 800 mm ručně zapažených i nezapažených, s urovnáním dna do předepsaného profilu a spádu v hornině třídy těžitelnosti II skupiny 4 soudržných</t>
  </si>
  <si>
    <t>m3</t>
  </si>
  <si>
    <t>8</t>
  </si>
  <si>
    <t>Hloubení rýhy pro uložení zemnícího vedení hromosvodu (E.2.11) okolo objektu PS</t>
  </si>
  <si>
    <t>hloubka 0,8 m pod úroveň okolních stáv. zpev. ploch, popř. rostlého terénu</t>
  </si>
  <si>
    <t>(27,5+20,2+1,7+30,6)*0,7</t>
  </si>
  <si>
    <t>Zvětšení výkopu u povrchu pro uložení zahradního bet. obrubníku do bet.  lože</t>
  </si>
  <si>
    <t>0,19*21,33</t>
  </si>
  <si>
    <t>5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</si>
  <si>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</si>
  <si>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</si>
  <si>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10</t>
  </si>
  <si>
    <t>162211209</t>
  </si>
  <si>
    <t>Vodorovné přemístění výkopku nebo sypaniny nošením s vyprázdněním nádoby na hromady nebo do dopravního prostředku na vzdálenost do 10 m Příplatek za každých dalších 10 m k ceně -1201</t>
  </si>
  <si>
    <t>12</t>
  </si>
  <si>
    <t>60,053*5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</si>
  <si>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</si>
  <si>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</si>
  <si>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</si>
  <si>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</t>
  </si>
  <si>
    <t>Odvoz zbylé zeminy na skládku, tzn. zeminy která nebyla zpětně využita pro zásyp rýhy kolem objektu PS a ZD</t>
  </si>
  <si>
    <t>60,053-38,844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</si>
  <si>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</si>
  <si>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</si>
  <si>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16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</si>
  <si>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</si>
  <si>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21,209*8</t>
  </si>
  <si>
    <t>9</t>
  </si>
  <si>
    <t>167111101</t>
  </si>
  <si>
    <t>Nakládání, skládání a překládání neulehlého výkopku nebo sypaniny ručně nakládání, z hornin třídy těžitelnosti I, skupiny 1 až 3</t>
  </si>
  <si>
    <t>18</t>
  </si>
  <si>
    <t>21,209+38,844</t>
  </si>
  <si>
    <t>171201201</t>
  </si>
  <si>
    <t>Uložení sypaniny na skládky nebo meziskládky bez hutnění s upravením uložené sypaniny do předepsaného tvaru</t>
  </si>
  <si>
    <t>20</t>
  </si>
  <si>
    <t>21,209</t>
  </si>
  <si>
    <t>11</t>
  </si>
  <si>
    <t>171201221</t>
  </si>
  <si>
    <t>Poplatek za uložení stavebního odpadu na skládce (skládkovné) zeminy a kamení zatříděného do Katalogu odpadů pod kódem 17 05 04</t>
  </si>
  <si>
    <t>t</t>
  </si>
  <si>
    <t>22</t>
  </si>
  <si>
    <t>21,209*2</t>
  </si>
  <si>
    <t>174101101</t>
  </si>
  <si>
    <t>Zásyp sypaninou z jakékoliv horniny strojně s uložením výkopku ve vrstvách se zhutněním jam, šachet, rýh nebo kolem objektů v těchto vykopávkách</t>
  </si>
  <si>
    <t>24</t>
  </si>
  <si>
    <t>Zásyp rýh okolo objektů po odkopání pro ulož zemnícího vedení hromosvodu (E.2.11)</t>
  </si>
  <si>
    <t>Hloubka rýhy cca 0,8 m - zásyp částečný - podsyp pro nové souvrství napojení zpev. ploc a okap. chodníku</t>
  </si>
  <si>
    <t>Skladby S4, S5, S6</t>
  </si>
  <si>
    <t>potřebné množství z důvodů rezervy zvětšeno o 20,0% (x1,2)</t>
  </si>
  <si>
    <t>(0,4*0,65*(23,2*2+11,85*2+21,0+1,3+1,1+6,0+21,9+1,3+0,85+0,95))*1,2</t>
  </si>
  <si>
    <t>13</t>
  </si>
  <si>
    <t>174111101</t>
  </si>
  <si>
    <t>Zásyp sypaninou z jakékoliv horniny ručně s uložením výkopku ve vrstvách se zhutněním jam, šachet, rýh nebo kolem objektů v těchto vykopávkách</t>
  </si>
  <si>
    <t>26</t>
  </si>
  <si>
    <t>174111109</t>
  </si>
  <si>
    <t>Příplatek k ceně za prohození sypaniny sítem</t>
  </si>
  <si>
    <t>28</t>
  </si>
  <si>
    <t>M</t>
  </si>
  <si>
    <t>58343920</t>
  </si>
  <si>
    <t>kamenivo drcené hrubé frakce 16/22</t>
  </si>
  <si>
    <t>30</t>
  </si>
  <si>
    <t>38,844*2</t>
  </si>
  <si>
    <t>Svislé a kompletní konstrukce</t>
  </si>
  <si>
    <t>319201321</t>
  </si>
  <si>
    <t>Vyrovnání nerovného povrchu vnitřního i vnějšího zdiva bez odsekání vadných cihel, maltou (s dodáním hmot) tl. do 30 mm</t>
  </si>
  <si>
    <t>32</t>
  </si>
  <si>
    <t>Vyrovnání podkladu vnějších stěn po otlučení keram. obkl. soklu</t>
  </si>
  <si>
    <t>PS</t>
  </si>
  <si>
    <t>21,42+10,1</t>
  </si>
  <si>
    <t>Vodorovné konstrukce</t>
  </si>
  <si>
    <t>17</t>
  </si>
  <si>
    <t>461991111</t>
  </si>
  <si>
    <t>Zřízení ochranného opevnění dna a svahů melioračních kanálů z geotextilií, fólie nebo síťoviny</t>
  </si>
  <si>
    <t>34</t>
  </si>
  <si>
    <t>Geotextilie ve skladbě S4 a S6</t>
  </si>
  <si>
    <t>110,0</t>
  </si>
  <si>
    <t>69311082</t>
  </si>
  <si>
    <t>geotextilie netkaná separační, ochranná, filtrační, drenážní PP 500g/m2</t>
  </si>
  <si>
    <t>36</t>
  </si>
  <si>
    <t>110*1,15</t>
  </si>
  <si>
    <t>Komunikace pozemní</t>
  </si>
  <si>
    <t>19</t>
  </si>
  <si>
    <t>564551111</t>
  </si>
  <si>
    <t>Zřízení podsypu nebo podkladu ze sypaniny s rozprostřením, vlhčením, a zhutněním, po zhutnění tl. 150 mm</t>
  </si>
  <si>
    <t>38</t>
  </si>
  <si>
    <t>Násyp z odkopané zeminy, tl.= 150 mm, hutněná  na modul přetvárnosti Edef,2= 45 MPa</t>
  </si>
  <si>
    <t>Skladba S6</t>
  </si>
  <si>
    <t>26,3+2,73+3,55</t>
  </si>
  <si>
    <t>564710011</t>
  </si>
  <si>
    <t>Podklad nebo kryt z kameniva hrubého drceného vel. 8-16 mm s rozprostřením a zhutněním, po zhutnění tl. 50 mm</t>
  </si>
  <si>
    <t>40</t>
  </si>
  <si>
    <t>Podkladní vrstva - štěrkodrť, fr. 8 - 16 mm</t>
  </si>
  <si>
    <t>29,4*0,4</t>
  </si>
  <si>
    <t>564742111</t>
  </si>
  <si>
    <t>Podklad nebo kryt z vibrovaného štěrku VŠ s rozprostřením, vlhčením a zhutněním, po zhutnění tl. 120 mm</t>
  </si>
  <si>
    <t>42</t>
  </si>
  <si>
    <t>Podkladní vrstva - štěrkodrť, fr.0 - 63 mm</t>
  </si>
  <si>
    <t>11,76</t>
  </si>
  <si>
    <t>564762111</t>
  </si>
  <si>
    <t>Podklad nebo kryt z vibrovaného štěrku VŠ s rozprostřením, vlhčením a zhutněním, po zhutnění tl. 200 mm</t>
  </si>
  <si>
    <t>44</t>
  </si>
  <si>
    <t>Podkladní vrstva ze štěrkodrti, fr. 0 -32 mm, Skladba S5</t>
  </si>
  <si>
    <t>28,7</t>
  </si>
  <si>
    <t>23</t>
  </si>
  <si>
    <t>572340112</t>
  </si>
  <si>
    <t>Vyspravení krytu komunikací po překopech inženýrských sítí plochy do 15 m2 asfaltovým betonem ACO (AB), po zhutnění tl. přes 50 do 70 mm</t>
  </si>
  <si>
    <t>46</t>
  </si>
  <si>
    <t>572360111</t>
  </si>
  <si>
    <t>Vyspravení krytu komunikací po překopech inženýrských sítí plochy do 15 m2 asfaltovou směsí aplikovanou za studena, po zhutnění tl. přes 20 do 40 mm</t>
  </si>
  <si>
    <t>48</t>
  </si>
  <si>
    <t>25</t>
  </si>
  <si>
    <t>573111115</t>
  </si>
  <si>
    <t>Postřik infiltrační PI z asfaltu silničního s posypem kamenivem, v množství 2,50 kg/m2</t>
  </si>
  <si>
    <t>50</t>
  </si>
  <si>
    <t>573231112</t>
  </si>
  <si>
    <t>Postřik spojovací PS bez posypu kamenivem ze silniční emulze, v množství 0,80 kg/m2</t>
  </si>
  <si>
    <t>52</t>
  </si>
  <si>
    <t>27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</si>
  <si>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</si>
  <si>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</si>
  <si>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54</t>
  </si>
  <si>
    <t>Kladení velkoformátové dlažby - okapový chodník (objekt PS)</t>
  </si>
  <si>
    <t>(pozn.: kladecí vrstva součástí práce)</t>
  </si>
  <si>
    <t>Skladb S6</t>
  </si>
  <si>
    <t>(21,0+1,3+1,1+6,0)*0,4</t>
  </si>
  <si>
    <t>59245320</t>
  </si>
  <si>
    <t>dlažba plošná betonová 400x400x45mm přírodní</t>
  </si>
  <si>
    <t>56</t>
  </si>
  <si>
    <t>11,76*1,12</t>
  </si>
  <si>
    <t>Úpravy povrchů, podlahy a osazování výplní</t>
  </si>
  <si>
    <t>29</t>
  </si>
  <si>
    <t>.R10</t>
  </si>
  <si>
    <t>Přebroušení izolantu</t>
  </si>
  <si>
    <t>58</t>
  </si>
  <si>
    <t>795,45</t>
  </si>
  <si>
    <t>622335202</t>
  </si>
  <si>
    <t>Oprava cementové škrábané (břízolitové) omítky vnějších ploch stěn, v rozsahu opravované plochy přes 10 do 30%</t>
  </si>
  <si>
    <t>60</t>
  </si>
  <si>
    <t>Oprava stáv. břizolit. om. před penetrací a ukotvením nového KZS</t>
  </si>
  <si>
    <t>650,5+34,2+62,75+48</t>
  </si>
  <si>
    <t>31</t>
  </si>
  <si>
    <t>622131121</t>
  </si>
  <si>
    <t>Podkladní a spojovací vrstva vnějších omítaných ploch penetrace nanášená ručně stěn</t>
  </si>
  <si>
    <t>62</t>
  </si>
  <si>
    <t>629995101</t>
  </si>
  <si>
    <t>Očištění vnějších ploch tlakovou vodou omytím</t>
  </si>
  <si>
    <t>64</t>
  </si>
  <si>
    <t>33</t>
  </si>
  <si>
    <t>622143002</t>
  </si>
  <si>
    <t>Montáž omítkových profilů plastových, pozinkovaných nebo dřevěných upevněných vtlačením do podkladní vrstvy nebo přibitím dilatačních s tkaninou</t>
  </si>
  <si>
    <t>m</t>
  </si>
  <si>
    <t>66</t>
  </si>
  <si>
    <t>Montáž plastového dilatačního profilu mezi objekty PS</t>
  </si>
  <si>
    <t>11,5*2</t>
  </si>
  <si>
    <t>55343014</t>
  </si>
  <si>
    <t>profil dilatační Pz+PVC pro vnitřní a vnější omítky tl 12mm</t>
  </si>
  <si>
    <t>68</t>
  </si>
  <si>
    <t>35</t>
  </si>
  <si>
    <t>622252002</t>
  </si>
  <si>
    <t>Montáž profilů kontaktního zateplení ostatních stěnových, dilatačních apod. lepených do tmelu</t>
  </si>
  <si>
    <t>70</t>
  </si>
  <si>
    <t>Objekt PS</t>
  </si>
  <si>
    <t>a) rohová lišta - nároží objektu</t>
  </si>
  <si>
    <t>11,5*4+125</t>
  </si>
  <si>
    <t>b) ostění oken a dveří (a vrat)</t>
  </si>
  <si>
    <t>331,9*2</t>
  </si>
  <si>
    <t>c) nadpraží oken, dveří (a vrat)</t>
  </si>
  <si>
    <t>185,2</t>
  </si>
  <si>
    <t>d) parapet</t>
  </si>
  <si>
    <t>142,250</t>
  </si>
  <si>
    <t>59051510</t>
  </si>
  <si>
    <t>profil začišťovací s okapnicí PVC s výztužnou tkaninou pro nadpraží ETICS</t>
  </si>
  <si>
    <t>72</t>
  </si>
  <si>
    <t>185,02*0,2</t>
  </si>
  <si>
    <t>37</t>
  </si>
  <si>
    <t>59051512</t>
  </si>
  <si>
    <t>profil začišťovací s okapnicí PVC s výztužnou tkaninou pro parapet ETICS</t>
  </si>
  <si>
    <t>74</t>
  </si>
  <si>
    <t>142,25*0,2</t>
  </si>
  <si>
    <t>59051476</t>
  </si>
  <si>
    <t>profil začišťovací PVC 9mm s výztužnou tkaninou pro ostění ETICS</t>
  </si>
  <si>
    <t>76</t>
  </si>
  <si>
    <t>331,9</t>
  </si>
  <si>
    <t>331,9*0,2</t>
  </si>
  <si>
    <t>39</t>
  </si>
  <si>
    <t>63127416</t>
  </si>
  <si>
    <t>profil rohový PVC  s výztužnou tkaninou š 100mm pro ETICS</t>
  </si>
  <si>
    <t>78</t>
  </si>
  <si>
    <t>502,9*0,2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</si>
  <si>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</si>
  <si>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</si>
  <si>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80</t>
  </si>
  <si>
    <t>274,7+166,2</t>
  </si>
  <si>
    <t>ZD</t>
  </si>
  <si>
    <t>61,7+42,4</t>
  </si>
  <si>
    <t>41</t>
  </si>
  <si>
    <t>28342205</t>
  </si>
  <si>
    <t>profil začišťovací PVC 6mm s výztužnou tkaninou pro ostění ETICS</t>
  </si>
  <si>
    <t>82</t>
  </si>
  <si>
    <t>622252001</t>
  </si>
  <si>
    <t>Montáž profilů kontaktního zateplení zakládacích soklových připevněných hmoždinkami</t>
  </si>
  <si>
    <t>84</t>
  </si>
  <si>
    <t>1,9+1,05+1,95+2,1+1,35+7,625+5,075+0,95</t>
  </si>
  <si>
    <t>11,46+24,6+(5,0+2,9)*2</t>
  </si>
  <si>
    <t>2*11,35+1,075+3,39+4,53+0,64+6,48+1,15+6,6+12,45</t>
  </si>
  <si>
    <t>43</t>
  </si>
  <si>
    <t>.R8</t>
  </si>
  <si>
    <t>Zakládací plastový soklový profil</t>
  </si>
  <si>
    <t>ks</t>
  </si>
  <si>
    <t>86</t>
  </si>
  <si>
    <t>590514300</t>
  </si>
  <si>
    <t>hmoždinka zatloukací na zakládací lištu 6 x 40 mm</t>
  </si>
  <si>
    <t>kus</t>
  </si>
  <si>
    <t>88</t>
  </si>
  <si>
    <t>132,375/0,35</t>
  </si>
  <si>
    <t>45</t>
  </si>
  <si>
    <t>590514450</t>
  </si>
  <si>
    <t>spojka soklových lišt 1000 mm</t>
  </si>
  <si>
    <t>90</t>
  </si>
  <si>
    <t>133,0</t>
  </si>
  <si>
    <t>590514520</t>
  </si>
  <si>
    <t>podložka distanční pod zakládací lištu 3 mm</t>
  </si>
  <si>
    <t>92</t>
  </si>
  <si>
    <t>128,0</t>
  </si>
  <si>
    <t>47</t>
  </si>
  <si>
    <t>622211011</t>
  </si>
  <si>
    <t>Montáž kontaktního zateplení lepením a mechanickým kotvením z polystyrenových desek nebo z kombinovaných desek na vnější stěny, tloušťky desek přes 40 do 80 mm</t>
  </si>
  <si>
    <t>94</t>
  </si>
  <si>
    <t>Montáž KZS povrchu vnějších stěn (EPS 70 F) - balkony a markýzy, tl.= 40 a 50 mm</t>
  </si>
  <si>
    <t>viz detail: výkr.č. 30. a 31.</t>
  </si>
  <si>
    <t>0,75*(19,8*2+17,1*2+10,8*4)</t>
  </si>
  <si>
    <t>28375936</t>
  </si>
  <si>
    <t>deska EPS 70 fasádní λ=0,039 tl 80mm</t>
  </si>
  <si>
    <t>96</t>
  </si>
  <si>
    <t>49</t>
  </si>
  <si>
    <t>622211031</t>
  </si>
  <si>
    <t>Montáž kontaktního zateplení lepením a mechanickým kotvením z polystyrenových desek nebo z kombinovaných desek na vnější stěny, tloušťky desek přes 120 do 160 mm</t>
  </si>
  <si>
    <t>98</t>
  </si>
  <si>
    <t>Montáž KZS vnějších povrchu vnějších stěn (EPS 70 F) a soklu (XPS)</t>
  </si>
  <si>
    <t>28375935</t>
  </si>
  <si>
    <t>deska EPS 70 fasádní λ=0,039 tl 150mm</t>
  </si>
  <si>
    <t>100</t>
  </si>
  <si>
    <t>51</t>
  </si>
  <si>
    <t>28376426</t>
  </si>
  <si>
    <t>deska z polystyrénu XPS, hrana polodrážková a hladký povrch 300kPa tl 150mm</t>
  </si>
  <si>
    <t>102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</si>
  <si>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</si>
  <si>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</si>
  <si>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104</t>
  </si>
  <si>
    <t>53</t>
  </si>
  <si>
    <t>622251201</t>
  </si>
  <si>
    <t>Montáž kontaktního zateplení lepením a mechanickým kotvením Příplatek k cenám za použití disperzní (organické) armovací hmoty při stěrkování izolačních desek</t>
  </si>
  <si>
    <t>106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</si>
  <si>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</si>
  <si>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</si>
  <si>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108</t>
  </si>
  <si>
    <t>Montáž tepelné izolace špalet okenních parapetů z XPS, tl. 30 mm</t>
  </si>
  <si>
    <t>1,5*6+0,6*6+3,9*1+1,25*1+2,4*1+1,5*49+3,9*4+1,5*5+2,8*4</t>
  </si>
  <si>
    <t>55</t>
  </si>
  <si>
    <t>28375933</t>
  </si>
  <si>
    <t>deska EPS 70 fasádní λ=0,039 tl 50mm</t>
  </si>
  <si>
    <t>110</t>
  </si>
  <si>
    <t>622251R11</t>
  </si>
  <si>
    <t>Příplatek za izolační materiální</t>
  </si>
  <si>
    <t>112</t>
  </si>
  <si>
    <t>98,28*0,08</t>
  </si>
  <si>
    <t>795,45*0,15</t>
  </si>
  <si>
    <t>79,545*0,15</t>
  </si>
  <si>
    <t>143,304*0,05</t>
  </si>
  <si>
    <t>57</t>
  </si>
  <si>
    <t>622532011</t>
  </si>
  <si>
    <t>Omítka tenkovrstvá silikonová vnějších ploch probarvená, včetně penetrace podkladu hydrofilní, s regulací vlhkosti na povrchu a se zvýšenou ochranou proti mikroorganismům zrnitá, tloušťky 1,5 mm stěn</t>
  </si>
  <si>
    <t>114</t>
  </si>
  <si>
    <t>Probarvená tenkovrstvá silikonová venkovní om. vč. podkladního nátěru</t>
  </si>
  <si>
    <t>včetně omítky soklu</t>
  </si>
  <si>
    <t>795,45+127,95*0,25</t>
  </si>
  <si>
    <t>629991001</t>
  </si>
  <si>
    <t>Zakrytí vnějších ploch před znečištěním včetně pozdějšího odkrytí ploch podélných rovných (např. chodníků) fólií položenou volně</t>
  </si>
  <si>
    <t>116</t>
  </si>
  <si>
    <t>59</t>
  </si>
  <si>
    <t>629991011</t>
  </si>
  <si>
    <t>Zakrytí vnějších ploch před znečištěním včetně pozdějšího odkrytí výplní otvorů a svislých ploch fólií přilepenou lepící páskou</t>
  </si>
  <si>
    <t>118</t>
  </si>
  <si>
    <t>102,37+98,2</t>
  </si>
  <si>
    <t>590712560</t>
  </si>
  <si>
    <t>fólie okenní exteriér bílá  bez butylu 50 mm, role 50 m</t>
  </si>
  <si>
    <t>120</t>
  </si>
  <si>
    <t>694,95/50</t>
  </si>
  <si>
    <t>61</t>
  </si>
  <si>
    <t>632452519</t>
  </si>
  <si>
    <t>Potěr rychletuhnoucí ze suchých směsí na bázi hydraulických pojiv, tloušťky přes 40 do 50 mm</t>
  </si>
  <si>
    <t>122</t>
  </si>
  <si>
    <t>Spádová vrstva - beton C20/25, tl. 40 mm, balkony (S8, det.č. 13)</t>
  </si>
  <si>
    <t>9,9*1,1*2</t>
  </si>
  <si>
    <t>632452591</t>
  </si>
  <si>
    <t>Potěr rychletuhnoucí ze suchých směsí Příplatek k ceně -2119 za každých dalších i započatých 5 mm tloušťky přes 50 mm</t>
  </si>
  <si>
    <t>124</t>
  </si>
  <si>
    <t>9,9*1,1*2*2</t>
  </si>
  <si>
    <t>Trubní vedení</t>
  </si>
  <si>
    <t>63</t>
  </si>
  <si>
    <t>877265901.R29</t>
  </si>
  <si>
    <t>Osazení nového lapače střešních splavenin (gajgr)</t>
  </si>
  <si>
    <t>kpl</t>
  </si>
  <si>
    <t>126</t>
  </si>
  <si>
    <t>4,0</t>
  </si>
  <si>
    <t>56231163</t>
  </si>
  <si>
    <t>lapač střešních splavenin se zápachovou klapkou a lapacím košem DN 125/110</t>
  </si>
  <si>
    <t>128</t>
  </si>
  <si>
    <t>Ostatní konstrukce a práce, bourání</t>
  </si>
  <si>
    <t>65</t>
  </si>
  <si>
    <t>.R12</t>
  </si>
  <si>
    <t>Bezpečnostní horizontální systém proti pádu osob</t>
  </si>
  <si>
    <t>130</t>
  </si>
  <si>
    <t>1,0</t>
  </si>
  <si>
    <t>.R37</t>
  </si>
  <si>
    <t>Prosvětlený box s logem SŽDC, s.o.</t>
  </si>
  <si>
    <t>132</t>
  </si>
  <si>
    <t>67</t>
  </si>
  <si>
    <t>.R7</t>
  </si>
  <si>
    <t>Stavební výtah</t>
  </si>
  <si>
    <t>134</t>
  </si>
  <si>
    <t>Stavební výtah - doprava, montáž, přesun (maniulace) a odvoz</t>
  </si>
  <si>
    <t>Pronájem na 2 měsíce = 60 dní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</si>
  <si>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</si>
  <si>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</si>
  <si>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136</t>
  </si>
  <si>
    <t>Osazení obrubníku nového okapového chodníku (uliční trakt obj. PS)</t>
  </si>
  <si>
    <t>bude použit beton C20/25 = příplatek 15,0% ceny</t>
  </si>
  <si>
    <t>Skladba S5</t>
  </si>
  <si>
    <t>(21,0+1,3+1,1+6,0)*1,15</t>
  </si>
  <si>
    <t>69</t>
  </si>
  <si>
    <t>59217003</t>
  </si>
  <si>
    <t>obrubník betonový zahradní 500x50x250mm</t>
  </si>
  <si>
    <t>138</t>
  </si>
  <si>
    <t>33,81*2*1,15</t>
  </si>
  <si>
    <t>916991121</t>
  </si>
  <si>
    <t>Lože pod obrubníky, krajníky nebo obruby z dlažebních kostek z betonu prostého</t>
  </si>
  <si>
    <t>140</t>
  </si>
  <si>
    <t>33,81*0,2*0,3</t>
  </si>
  <si>
    <t>71</t>
  </si>
  <si>
    <t>941112122</t>
  </si>
  <si>
    <t>Montáž lešení řadového trubkového lehkého pracovního bez podlah s provozním zatížením tř. 3 do 200 kg/m2 šířky tř. W09 přes 0,9 do 1,2 m, výšky přes 10 do 25 m</t>
  </si>
  <si>
    <t>142</t>
  </si>
  <si>
    <t>31,2+650,5+34,2+125+28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</si>
  <si>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</si>
  <si>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</si>
  <si>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144</t>
  </si>
  <si>
    <t>868,9*65</t>
  </si>
  <si>
    <t>73</t>
  </si>
  <si>
    <t>941112822</t>
  </si>
  <si>
    <t>Demontáž lešení řadového trubkového lehkého pracovního bez podlah s provozním zatížením tř. 3 do 200 kg/m2 šířky W09 přes 0,9 do 1,2 m, výšky přes 10 do 25 m</t>
  </si>
  <si>
    <t>146</t>
  </si>
  <si>
    <t>944111122</t>
  </si>
  <si>
    <t>Montáž ochranného zábradlí trubkového vnitřního na lešeňových konstrukcích dvoutyčového</t>
  </si>
  <si>
    <t>148</t>
  </si>
  <si>
    <t>35,0*6+70,0</t>
  </si>
  <si>
    <t>75</t>
  </si>
  <si>
    <t>944111222</t>
  </si>
  <si>
    <t>Montáž ochranného zábradlí trubkového Příplatek za první a každý další den použití zábradlí k ceně -1122</t>
  </si>
  <si>
    <t>150</t>
  </si>
  <si>
    <t>280,0*65</t>
  </si>
  <si>
    <t>944111822</t>
  </si>
  <si>
    <t>Demontáž ochranného zábradlí trubkového vnitřního na lešeňových konstrukcích dvoutyčového</t>
  </si>
  <si>
    <t>152</t>
  </si>
  <si>
    <t>280,0</t>
  </si>
  <si>
    <t>77</t>
  </si>
  <si>
    <t>944511111</t>
  </si>
  <si>
    <t>Montáž ochranné sítě zavěšené na konstrukci lešení z textilie z umělých vláken</t>
  </si>
  <si>
    <t>154</t>
  </si>
  <si>
    <t>944511211</t>
  </si>
  <si>
    <t>Montáž ochranné sítě Příplatek za první a každý další den použití sítě k ceně -1111</t>
  </si>
  <si>
    <t>156</t>
  </si>
  <si>
    <t>79</t>
  </si>
  <si>
    <t>944511811</t>
  </si>
  <si>
    <t>Demontáž ochranné sítě zavěšené na konstrukci lešení z textilie z umělých vláken</t>
  </si>
  <si>
    <t>158</t>
  </si>
  <si>
    <t>953961116</t>
  </si>
  <si>
    <t>Kotvy chemické s vyvrtáním otvoru do betonu, železobetonu nebo tvrdého kamene tmel, velikost M 24, hloubka 210 mm</t>
  </si>
  <si>
    <t>160</t>
  </si>
  <si>
    <t>Kotvení bednění okraje markýz z OSB desek (viz det.č. 14)</t>
  </si>
  <si>
    <t>195</t>
  </si>
  <si>
    <t>81</t>
  </si>
  <si>
    <t>953965111</t>
  </si>
  <si>
    <t>Kotvy chemické s vyvrtáním otvoru kotevní šrouby pro chemické kotvy, velikost M 8, délka 110 mm</t>
  </si>
  <si>
    <t>162</t>
  </si>
  <si>
    <t>120,0</t>
  </si>
  <si>
    <t>961044111</t>
  </si>
  <si>
    <t>Bourání základů z betonu prostého</t>
  </si>
  <si>
    <t>164</t>
  </si>
  <si>
    <t xml:space="preserve">Odsekání části základového pasu vyčnívající nad okolní stáv. zpevněné plochy </t>
  </si>
  <si>
    <t>- pro zatažení tepel. iz soklu (XPS) pod úroveň nových zpev. ploch</t>
  </si>
  <si>
    <t>+ 20% objemu (nebyly provedeny průzkumy)</t>
  </si>
  <si>
    <t>výkr. detailů č. 4 a 6</t>
  </si>
  <si>
    <t>(43,35*0,01)*1,2</t>
  </si>
  <si>
    <t>83</t>
  </si>
  <si>
    <t>962032240</t>
  </si>
  <si>
    <t>Bourání zdiva nadzákladového z cihel nebo tvárnic z cihel pálených nebo vápenopískových, na maltu cementovou, objemu do 1 m3</t>
  </si>
  <si>
    <t>166</t>
  </si>
  <si>
    <t>Bourání přizdívky základového zdiva - cca 0,8 m pod stáv. terén (zpev. plochy)</t>
  </si>
  <si>
    <t>objekt PS</t>
  </si>
  <si>
    <t>výkr. detailů č. 3, 5 a 18</t>
  </si>
  <si>
    <t>25,825*0,8</t>
  </si>
  <si>
    <t>965043321</t>
  </si>
  <si>
    <t>Bourání mazanin betonových s potěrem nebo teracem tl. do 100 mm, plochy do 1 m2</t>
  </si>
  <si>
    <t>168</t>
  </si>
  <si>
    <t>Odbourání stáv. roznášecí vrstvy z cem. potěru na k-ci balkonů (PS)</t>
  </si>
  <si>
    <t>9,9*1,0*2*0,12</t>
  </si>
  <si>
    <t>85</t>
  </si>
  <si>
    <t>966071131</t>
  </si>
  <si>
    <t>Demontáž ocelových konstrukcí profilů hmotnosti přes 30 kg/m, hmotnosti konstrukce do 5 t</t>
  </si>
  <si>
    <t>170</t>
  </si>
  <si>
    <t>- Demontáž ocel. žebříků na fasádě:</t>
  </si>
  <si>
    <t>b) PS</t>
  </si>
  <si>
    <t>0,56</t>
  </si>
  <si>
    <t>- Demontáž ocel. zábradlí balkonů PS (2.NP, 3.NP) - 40x20x2,0</t>
  </si>
  <si>
    <t>(1,1*8)*2*0,0013</t>
  </si>
  <si>
    <t>997</t>
  </si>
  <si>
    <t>Přesun sutě</t>
  </si>
  <si>
    <t>997013213</t>
  </si>
  <si>
    <t>Vnitrostaveništní doprava suti a vybouraných hmot vodorovně do 50 m svisle ručně pro budovy a haly výšky přes 9 do 12 m</t>
  </si>
  <si>
    <t>172</t>
  </si>
  <si>
    <t>87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</si>
  <si>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</si>
  <si>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</si>
  <si>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174</t>
  </si>
  <si>
    <t>87,727*7 "Přepočtené koeficientem množství</t>
  </si>
  <si>
    <t>997013511</t>
  </si>
  <si>
    <t>Odvoz suti a vybouraných hmot z meziskládky na skládku s naložením a se složením, na vzdálenost do 1 km</t>
  </si>
  <si>
    <t>176</t>
  </si>
  <si>
    <t>89</t>
  </si>
  <si>
    <t>997013509</t>
  </si>
  <si>
    <t>Odvoz suti a vybouraných hmot na skládku nebo meziskládku se složením, na vzdálenost Příplatek k ceně za každý další i započatý 1 km přes 1 km</t>
  </si>
  <si>
    <t>178</t>
  </si>
  <si>
    <t>87,727*24 "Přepočtené koeficientem množství</t>
  </si>
  <si>
    <t>997002611</t>
  </si>
  <si>
    <t>Nakládání suti a vybouraných hmot na dopravní prostředek pro vodorovné přemístění</t>
  </si>
  <si>
    <t>180</t>
  </si>
  <si>
    <t>91</t>
  </si>
  <si>
    <t>997013631</t>
  </si>
  <si>
    <t>Poplatek za uložení stavebního odpadu na skládce (skládkovné) směsného stavebního a demoličního zatříděného do Katalogu odpadů pod kódem 17 09 04</t>
  </si>
  <si>
    <t>182</t>
  </si>
  <si>
    <t>998</t>
  </si>
  <si>
    <t>Přesun hmot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</si>
  <si>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</si>
  <si>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</si>
  <si>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184</t>
  </si>
  <si>
    <t>93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</si>
  <si>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</si>
  <si>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</si>
  <si>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186</t>
  </si>
  <si>
    <t>PSV</t>
  </si>
  <si>
    <t>Práce a dodávky PSV</t>
  </si>
  <si>
    <t>711</t>
  </si>
  <si>
    <t>Izolace proti vodě, vlhkosti a plynům</t>
  </si>
  <si>
    <t>711111011</t>
  </si>
  <si>
    <t>Provedení izolace proti zemní vlhkosti natěradly a tmely za studena na ploše vodorovné V nátěrem suspensí asfaltovou</t>
  </si>
  <si>
    <t>188</t>
  </si>
  <si>
    <t>Asf. penetrační nátěr stáv. betonových povrchů balkónů a markýz.</t>
  </si>
  <si>
    <t>Provedeno po odbourání stáv. souvrství nášlap. a podkladních vrstev (viz det.č. 13 a 14)</t>
  </si>
  <si>
    <t>9,9*1,0*3+13,7*1,0+2,5*1,0+3,7*1,0</t>
  </si>
  <si>
    <t>95</t>
  </si>
  <si>
    <t>711112011</t>
  </si>
  <si>
    <t>Provedení izolace proti zemní vlhkosti natěradly a tmely za studena na ploše svislé S nátěrem suspensí asfaltovou</t>
  </si>
  <si>
    <t>190</t>
  </si>
  <si>
    <t>Provedení asfaltového penetračního nátěru před položením nové hydroizolační vrstvy stáv. základového zdiva a obvodového zdiva</t>
  </si>
  <si>
    <t>pod úrovní stáv. zpevněných ploch - tj. nové napojení na okolní stáv. plochy (Skladby S4 a S6)</t>
  </si>
  <si>
    <t>25,825*1,3</t>
  </si>
  <si>
    <t>11163150</t>
  </si>
  <si>
    <t>lak penetrační asfaltový</t>
  </si>
  <si>
    <t>192</t>
  </si>
  <si>
    <t>97</t>
  </si>
  <si>
    <t>711131821</t>
  </si>
  <si>
    <t>Odstranění izolace proti zemní vlhkosti na ploše svislé S</t>
  </si>
  <si>
    <t>194</t>
  </si>
  <si>
    <t>Ostranění stáv. hydroizolační vrstvy pod vrstvou stáv. cihelné přizdívky základového zdiva</t>
  </si>
  <si>
    <t>podsklepená část objektu PS, detaily č. 3,5 a 18</t>
  </si>
  <si>
    <t>25,825*1,1</t>
  </si>
  <si>
    <t>711142559</t>
  </si>
  <si>
    <t>Provedení izolace proti zemní vlhkosti pásy přitavením NAIP na ploše svislé S</t>
  </si>
  <si>
    <t>196</t>
  </si>
  <si>
    <t>Provedení nové svislé hydroizolační vrstvy stáv. základového zdiva a obvodového zdiva</t>
  </si>
  <si>
    <t>0,3*(43,35-3*3,0-1,5)+0,85*25,825*1,3</t>
  </si>
  <si>
    <t>99</t>
  </si>
  <si>
    <t>62855002</t>
  </si>
  <si>
    <t>pás asfaltový natavitelný modifikovaný SBS tl 5,0mm s vložkou z polyesterové rohože a spalitelnou PE fólií nebo jemnozrnným minerálním posypem na horním povrchu</t>
  </si>
  <si>
    <t>198</t>
  </si>
  <si>
    <t>38,392*1,15</t>
  </si>
  <si>
    <t>711161215</t>
  </si>
  <si>
    <t>Izolace proti zemní vlhkosti a beztlakové vodě nopovými fóliemi na ploše svislé S vrstva ochranná, odvětrávací a drenážní výška nopku 20,0 mm, tl. fólie do 1,0 mm</t>
  </si>
  <si>
    <t>200</t>
  </si>
  <si>
    <t>Nopová fólie - Skladba S4 a S6</t>
  </si>
  <si>
    <t>101</t>
  </si>
  <si>
    <t>711161383</t>
  </si>
  <si>
    <t>Izolace proti zemní vlhkosti a beztlakové vodě nopovými fóliemi ostatní ukončení izolace lištou</t>
  </si>
  <si>
    <t>202</t>
  </si>
  <si>
    <t>127,32</t>
  </si>
  <si>
    <t>711493111</t>
  </si>
  <si>
    <t>Izolace proti podpovrchové a tlakové vodě - ostatní na ploše vodorovné V dvousložkovou na bázi cementu</t>
  </si>
  <si>
    <t>204</t>
  </si>
  <si>
    <t>Montáž dlažby balkónů objektu PS, skladba S/8, det.č.13</t>
  </si>
  <si>
    <t>9,9*1,1*2+19,8*0,15</t>
  </si>
  <si>
    <t>103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</si>
  <si>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</si>
  <si>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</si>
  <si>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</si>
  <si>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206</t>
  </si>
  <si>
    <t>762</t>
  </si>
  <si>
    <t>Konstrukce tesařské</t>
  </si>
  <si>
    <t>762431013</t>
  </si>
  <si>
    <t>Obložení stěn z dřevoštěpkových desek OSB přibíjených na sraz, tloušťky desky 15 mm</t>
  </si>
  <si>
    <t>208</t>
  </si>
  <si>
    <t>105</t>
  </si>
  <si>
    <t>762431016</t>
  </si>
  <si>
    <t>Obložení stěn z dřevoštěpkových desek OSB přibíjených na sraz, tloušťky desky 22 mm</t>
  </si>
  <si>
    <t>210</t>
  </si>
  <si>
    <t>a) Bednění - zateplení okraje markýz - deska OSB tl 25 mm</t>
  </si>
  <si>
    <t>(9,9+3,7+2,5+13,7)*0,4</t>
  </si>
  <si>
    <t>35,55*0,55+10,62*0,55+10,62*0,9</t>
  </si>
  <si>
    <t>60726282</t>
  </si>
  <si>
    <t>deska dřevoštěpková OSB 3 P+D broušená tl 15mm</t>
  </si>
  <si>
    <t>212</t>
  </si>
  <si>
    <t>Spádová vrstva z desek OSB, tl. 15 mm</t>
  </si>
  <si>
    <t xml:space="preserve">- zateplení markýzy </t>
  </si>
  <si>
    <t>9,513*1,1</t>
  </si>
  <si>
    <t>107</t>
  </si>
  <si>
    <t>60726286</t>
  </si>
  <si>
    <t>deska dřevoštěpková OSB 3 P+D broušená tl 25mm</t>
  </si>
  <si>
    <t>214</t>
  </si>
  <si>
    <t>46,872*1,15</t>
  </si>
  <si>
    <t>998762202</t>
  </si>
  <si>
    <t>Přesun hmot pro konstrukce tesařské stanovený procentní sazbou (%) z ceny vodorovná dopravní vzdálenost do 50 m v objektech výšky přes 6 do 12 m</t>
  </si>
  <si>
    <t>216</t>
  </si>
  <si>
    <t>764</t>
  </si>
  <si>
    <t>Konstrukce klempířské</t>
  </si>
  <si>
    <t>109</t>
  </si>
  <si>
    <t>764001811</t>
  </si>
  <si>
    <t>Demontáž klempířských konstrukcí dilatační lišty do suti</t>
  </si>
  <si>
    <t>218</t>
  </si>
  <si>
    <t>11,0*2</t>
  </si>
  <si>
    <t>764001821</t>
  </si>
  <si>
    <t>Demontáž klempířských konstrukcí krytiny ze svitků nebo tabulí do suti</t>
  </si>
  <si>
    <t>220</t>
  </si>
  <si>
    <t>Demontáž krytiny říms - PS</t>
  </si>
  <si>
    <t>2,4*0,9+3,7*1,0</t>
  </si>
  <si>
    <t>111</t>
  </si>
  <si>
    <t>764002801</t>
  </si>
  <si>
    <t>Demontáž klempířských konstrukcí závětrné lišty do suti</t>
  </si>
  <si>
    <t>222</t>
  </si>
  <si>
    <t>0,5*2+1,0*11</t>
  </si>
  <si>
    <t>764002812</t>
  </si>
  <si>
    <t>Demontáž klempířských konstrukcí okapového plechu do suti, v krytině skládané</t>
  </si>
  <si>
    <t>224</t>
  </si>
  <si>
    <t>13,6+2,4+9,9*3+3,7+8,5</t>
  </si>
  <si>
    <t>113</t>
  </si>
  <si>
    <t>764002871</t>
  </si>
  <si>
    <t>Demontáž klempířských konstrukcí lemování zdí do suti</t>
  </si>
  <si>
    <t>226</t>
  </si>
  <si>
    <t>13,6+2,4+3,7+9,9+3,6</t>
  </si>
  <si>
    <t>764002891.R4</t>
  </si>
  <si>
    <t>Demontáž větracích mřížek</t>
  </si>
  <si>
    <t>228</t>
  </si>
  <si>
    <t>Demontáž větracích mřížek PS</t>
  </si>
  <si>
    <t>98+10</t>
  </si>
  <si>
    <t>115</t>
  </si>
  <si>
    <t>764003801</t>
  </si>
  <si>
    <t>Demontáž klempířských konstrukcí lemování trub, konzol, držáků, ventilačních nástavců a ostatních kusových prvků do suti</t>
  </si>
  <si>
    <t>230</t>
  </si>
  <si>
    <t>6,0</t>
  </si>
  <si>
    <t>764004801</t>
  </si>
  <si>
    <t>Demontáž klempířských konstrukcí žlabu podokapního do suti</t>
  </si>
  <si>
    <t>232</t>
  </si>
  <si>
    <t>13,6</t>
  </si>
  <si>
    <t>117</t>
  </si>
  <si>
    <t>764004861</t>
  </si>
  <si>
    <t>Demontáž klempířských konstrukcí svodu do suti</t>
  </si>
  <si>
    <t>234</t>
  </si>
  <si>
    <t>5,0+5,0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</si>
  <si>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</si>
  <si>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</si>
  <si>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236</t>
  </si>
  <si>
    <t>falcová krytina, uceleného stavebního systému (dvojitá stojatá drážka)</t>
  </si>
  <si>
    <t>krytina markýz</t>
  </si>
  <si>
    <t>K/21</t>
  </si>
  <si>
    <t>32,0</t>
  </si>
  <si>
    <t>119</t>
  </si>
  <si>
    <t>.R30</t>
  </si>
  <si>
    <t>plechová krytina, poplastovaný plech, ucelený stavební program</t>
  </si>
  <si>
    <t>238</t>
  </si>
  <si>
    <t>32,0*1,15</t>
  </si>
  <si>
    <t>764111691</t>
  </si>
  <si>
    <t>Krytina ze svitků, ze šablon nebo taškových tabulí z pozinkovaného plechu s povrchovou úpravou s úpravou u okapů, prostupů a výčnělků Příplatek k cenám za těsnění drážek ve sklonu do 10°</t>
  </si>
  <si>
    <t>240</t>
  </si>
  <si>
    <t>121</t>
  </si>
  <si>
    <t>764202105</t>
  </si>
  <si>
    <t>Montáž oplechování střešních prvků štítu závětrnou lištou</t>
  </si>
  <si>
    <t>242</t>
  </si>
  <si>
    <t>Oplechování k-cí markýz závětrnou lištou - poplast</t>
  </si>
  <si>
    <t>K/16</t>
  </si>
  <si>
    <t>6,95</t>
  </si>
  <si>
    <t>.R32</t>
  </si>
  <si>
    <t>lemování markýz - závětrná lišta</t>
  </si>
  <si>
    <t>244</t>
  </si>
  <si>
    <t>123</t>
  </si>
  <si>
    <t>764212664</t>
  </si>
  <si>
    <t>Oplechování střešních prvků z pozinkovaného plechu s povrchovou úpravou okapu okapovým plechem střechy rovné rš 330 mm</t>
  </si>
  <si>
    <t>246</t>
  </si>
  <si>
    <t>.R33</t>
  </si>
  <si>
    <t>okapová plech I.</t>
  </si>
  <si>
    <t>248</t>
  </si>
  <si>
    <t>Okapový plech I.</t>
  </si>
  <si>
    <t>K/5, K/14</t>
  </si>
  <si>
    <t>21,62+30,0</t>
  </si>
  <si>
    <t>125</t>
  </si>
  <si>
    <t>.R34</t>
  </si>
  <si>
    <t>okapová plech II.</t>
  </si>
  <si>
    <t>250</t>
  </si>
  <si>
    <t>Okapový plech II.</t>
  </si>
  <si>
    <t>K/15</t>
  </si>
  <si>
    <t>.R35</t>
  </si>
  <si>
    <t>balkonový profil ohýbaný</t>
  </si>
  <si>
    <t>252</t>
  </si>
  <si>
    <t>K/11</t>
  </si>
  <si>
    <t>24,0</t>
  </si>
  <si>
    <t>127</t>
  </si>
  <si>
    <t>764216644</t>
  </si>
  <si>
    <t>Oplechování parapetů z pozinkovaného plechu s povrchovou úpravou rovných celoplošně lepené, bez rohů rš 330 mm</t>
  </si>
  <si>
    <t>254</t>
  </si>
  <si>
    <t xml:space="preserve">Montáž parapetů oken a belkónových dveří </t>
  </si>
  <si>
    <t>54*1,5+2,7+6*0,6+2*0,9+1,25+2,4+3,9+8*1,2+4*1,5+14*1,5+6*1,5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</si>
  <si>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</si>
  <si>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</si>
  <si>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256</t>
  </si>
  <si>
    <t>129</t>
  </si>
  <si>
    <t>764218626</t>
  </si>
  <si>
    <t>Oplechování říms a ozdobných prvků z pozinkovaného plechu s povrchovou úpravou rovných, bez rohů celoplošně lepené rš 500 mm</t>
  </si>
  <si>
    <t>258</t>
  </si>
  <si>
    <t>764311605</t>
  </si>
  <si>
    <t>Lemování zdí z pozinkovaného plechu s povrchovou úpravou boční nebo horní rovné, střech s krytinou prejzovou nebo vlnitou rš 400 mm</t>
  </si>
  <si>
    <t>260</t>
  </si>
  <si>
    <t>Oplechování napojení KZS objektu PS na sedlovou střechu vedlejšího objektu + oplechování napojení falcové krytiny markýz na KZS obvodového zdiva</t>
  </si>
  <si>
    <t>K/22, K/18</t>
  </si>
  <si>
    <t>10,5+30,0</t>
  </si>
  <si>
    <t>131</t>
  </si>
  <si>
    <t>.R31</t>
  </si>
  <si>
    <t>lemování zdi podélné, poplast. plech</t>
  </si>
  <si>
    <t>262</t>
  </si>
  <si>
    <t>764511602</t>
  </si>
  <si>
    <t>Žlab podokapní z pozinkovaného plechu s povrchovou úpravou včetně háků a čel půlkruhový rš 330 mm</t>
  </si>
  <si>
    <t>264</t>
  </si>
  <si>
    <t>K/7 a K/13</t>
  </si>
  <si>
    <t>133</t>
  </si>
  <si>
    <t>553445780.R22</t>
  </si>
  <si>
    <t>hák žlabový, R.D. 360 mm, poplast</t>
  </si>
  <si>
    <t>266</t>
  </si>
  <si>
    <t>K/6</t>
  </si>
  <si>
    <t>22,0</t>
  </si>
  <si>
    <t>553445520.R20</t>
  </si>
  <si>
    <t>čelo půlkulatého žlabu, R.Š. 330, poplast</t>
  </si>
  <si>
    <t>268</t>
  </si>
  <si>
    <t>Čelo půlkulatého žlabu - poplast</t>
  </si>
  <si>
    <t>K/7</t>
  </si>
  <si>
    <t>135</t>
  </si>
  <si>
    <t>553441880.R19</t>
  </si>
  <si>
    <t>žlab půlkruhový podokapní, R.Š. 330, poplast</t>
  </si>
  <si>
    <t>270</t>
  </si>
  <si>
    <t>764511642</t>
  </si>
  <si>
    <t>Žlab podokapní z pozinkovaného plechu s povrchovou úpravou včetně háků a čel kotlík oválný (trychtýřový), rš žlabu/průměr svodu 330/100 mm</t>
  </si>
  <si>
    <t>272</t>
  </si>
  <si>
    <t>5,0</t>
  </si>
  <si>
    <t>137</t>
  </si>
  <si>
    <t>553442700.R24</t>
  </si>
  <si>
    <t>kotlík závěsný půlkulatý, poplast</t>
  </si>
  <si>
    <t>274</t>
  </si>
  <si>
    <t>764518622</t>
  </si>
  <si>
    <t>Svod z pozinkovaného plechu s upraveným povrchem včetně objímek, kolen a odskoků kruhový, průměru 100 mm</t>
  </si>
  <si>
    <t>276</t>
  </si>
  <si>
    <t>Montáž kruhovéh střešního svodu</t>
  </si>
  <si>
    <t>K/10, K/17, K/19, K/20</t>
  </si>
  <si>
    <t>5,25*2+4,5+6,75+4,5</t>
  </si>
  <si>
    <t>139</t>
  </si>
  <si>
    <t>553442040.R25</t>
  </si>
  <si>
    <t>svod kruhový 100, poplast</t>
  </si>
  <si>
    <t>278</t>
  </si>
  <si>
    <t>K/10</t>
  </si>
  <si>
    <t>5,25*2+15,75</t>
  </si>
  <si>
    <t>553443320.R28</t>
  </si>
  <si>
    <t>objímka svodu, poplast</t>
  </si>
  <si>
    <t>280</t>
  </si>
  <si>
    <t>pro svody: K/10, K/17, K/19, K/20</t>
  </si>
  <si>
    <t>3,0*2+3,0+3,0+4,0</t>
  </si>
  <si>
    <t>141</t>
  </si>
  <si>
    <t>533.R27</t>
  </si>
  <si>
    <t>Odbočka střešního svodu, poplast</t>
  </si>
  <si>
    <t>282</t>
  </si>
  <si>
    <t>5*2</t>
  </si>
  <si>
    <t>998764202</t>
  </si>
  <si>
    <t>Přesun hmot pro konstrukce klempířské stanovený procentní sazbou (%) z ceny vodorovná dopravní vzdálenost do 50 m v objektech výšky přes 6 do 12 m</t>
  </si>
  <si>
    <t>284</t>
  </si>
  <si>
    <t>767</t>
  </si>
  <si>
    <t>Konstrukce zámečnické</t>
  </si>
  <si>
    <t>143</t>
  </si>
  <si>
    <t>767.R15</t>
  </si>
  <si>
    <t>Montáž a konstrukce ocel. zábradlí</t>
  </si>
  <si>
    <t>286</t>
  </si>
  <si>
    <t>Montáž a konstrukce ocel. zábradlí balkónů objektu PS</t>
  </si>
  <si>
    <t>viz Výpis zámečnických prvků - výkr.č. 35, E.2.1</t>
  </si>
  <si>
    <t>2,0</t>
  </si>
  <si>
    <t>998767202</t>
  </si>
  <si>
    <t>Přesun hmot pro zámečnické konstrukce stanovený procentní sazbou (%) z ceny vodorovná dopravní vzdálenost do 50 m v objektech výšky přes 6 do 12 m</t>
  </si>
  <si>
    <t>288</t>
  </si>
  <si>
    <t>771</t>
  </si>
  <si>
    <t>Podlahy z dlaždic</t>
  </si>
  <si>
    <t>145</t>
  </si>
  <si>
    <t>771121011</t>
  </si>
  <si>
    <t>Příprava podkladu před provedením dlažby nátěr penetrační na podlahu</t>
  </si>
  <si>
    <t>290</t>
  </si>
  <si>
    <t>771151014</t>
  </si>
  <si>
    <t>Příprava podkladu před provedením dlažby samonivelační stěrka min.pevnosti 20 MPa, tloušťky přes 8 do 10 mm</t>
  </si>
  <si>
    <t>292</t>
  </si>
  <si>
    <t>147</t>
  </si>
  <si>
    <t>771591112</t>
  </si>
  <si>
    <t>Izolace podlahy pod dlažbu nátěrem nebo stěrkou ve dvou vrstvách</t>
  </si>
  <si>
    <t>294</t>
  </si>
  <si>
    <t>771574154</t>
  </si>
  <si>
    <t>Montáž podlah z dlaždic keramických lepených flexibilním lepidlem velkoformátových hladkých přes 4 do 6 ks/m2</t>
  </si>
  <si>
    <t>296</t>
  </si>
  <si>
    <t>149</t>
  </si>
  <si>
    <t>771474114</t>
  </si>
  <si>
    <t>Montáž soklů z dlaždic keramických lepených flexibilním lepidlem rovných, výšky přes 120 do 150 mm</t>
  </si>
  <si>
    <t>298</t>
  </si>
  <si>
    <t>Montáž soklu dlažby balkónů objektu PS, skladba S/8, det.č.13</t>
  </si>
  <si>
    <t>9,9*2</t>
  </si>
  <si>
    <t>597614080</t>
  </si>
  <si>
    <t>dlaždice keramické slinuté neglazované mrazuvzdorné, Grey 29,8 x 29,8 x 0,9 cm</t>
  </si>
  <si>
    <t>300</t>
  </si>
  <si>
    <t>24,75*1,25</t>
  </si>
  <si>
    <t>151</t>
  </si>
  <si>
    <t>771573810</t>
  </si>
  <si>
    <t>Demontáž podlah z dlaždic keramických lepených</t>
  </si>
  <si>
    <t>302</t>
  </si>
  <si>
    <t>Demontáž nášlapné vrstvy balkónů (PS)</t>
  </si>
  <si>
    <t>9,9*1,0*2</t>
  </si>
  <si>
    <t>Demont. keram. obkladu stěn balkónů</t>
  </si>
  <si>
    <t>9,9*0,1*2</t>
  </si>
  <si>
    <t>771577112</t>
  </si>
  <si>
    <t>Montáž podlah z dlaždic keramických lepených flexibilním lepidlem Příplatek k cenám za podlahy v omezeném prostoru</t>
  </si>
  <si>
    <t>304</t>
  </si>
  <si>
    <t>153</t>
  </si>
  <si>
    <t>771577114</t>
  </si>
  <si>
    <t>Montáž podlah z dlaždic keramických lepených flexibilním lepidlem Příplatek k cenám za dvousložkový spárovací tmel</t>
  </si>
  <si>
    <t>306</t>
  </si>
  <si>
    <t>998771202</t>
  </si>
  <si>
    <t>Přesun hmot pro podlahy z dlaždic stanovený procentní sazbou (%) z ceny vodorovná dopravní vzdálenost do 50 m v objektech výšky přes 6 do 12 m</t>
  </si>
  <si>
    <t>308</t>
  </si>
  <si>
    <t>781</t>
  </si>
  <si>
    <t>Dokončovací práce - obklady</t>
  </si>
  <si>
    <t>155</t>
  </si>
  <si>
    <t>781471810</t>
  </si>
  <si>
    <t>Demontáž obkladů z dlaždic keramických kladených do malty</t>
  </si>
  <si>
    <t>310</t>
  </si>
  <si>
    <t>Odstranění stáv. keramického obkladu soklu</t>
  </si>
  <si>
    <t>PS - balkony - obklad stěny</t>
  </si>
  <si>
    <t>781494111</t>
  </si>
  <si>
    <t>Obklad - dokončující práce profily ukončovací lepené flexibilním lepidlem rohové</t>
  </si>
  <si>
    <t>312</t>
  </si>
  <si>
    <t>Montáž plast. profilu rohového - balkony PS, skladba S8, det.č.13</t>
  </si>
  <si>
    <t>157</t>
  </si>
  <si>
    <t>781494511</t>
  </si>
  <si>
    <t>Obklad - dokončující práce profily ukončovací lepené flexibilním lepidlem ukončovací</t>
  </si>
  <si>
    <t>314</t>
  </si>
  <si>
    <t>Montáž plast. ukončovacího rohového - balkony PS, skladba S8, det.č.13</t>
  </si>
  <si>
    <t>998781202</t>
  </si>
  <si>
    <t>Přesun hmot pro obklady keramické stanovený procentní sazbou (%) z ceny vodorovná dopravní vzdálenost do 50 m v objektech výšky přes 6 do 12 m</t>
  </si>
  <si>
    <t>316</t>
  </si>
  <si>
    <t>783</t>
  </si>
  <si>
    <t>Dokončovací práce - nátěry</t>
  </si>
  <si>
    <t>159</t>
  </si>
  <si>
    <t>783846523</t>
  </si>
  <si>
    <t>Antigraffiti nátěr trvalý do 100 cyklů odstranění graffiti omítek hladkých, zrnitých, štukových</t>
  </si>
  <si>
    <t>613079979</t>
  </si>
  <si>
    <t>Antigraffiti preventivní nátěr omítek hladkých omítek hladkých, zrnitých tenkovrstvých nebo štukových trvalý pro opakované odstraňování graffiti v počtu do 100 cyklů</t>
  </si>
  <si>
    <t>827,438*0,3 'Přepočtené koeficientem množství</t>
  </si>
  <si>
    <t>SO 02.2 - HROMOSVODY PS</t>
  </si>
  <si>
    <t>HZS - Hodinové zúčtovací sazby</t>
  </si>
  <si>
    <t>M - Práce a dodávky M</t>
  </si>
  <si>
    <t xml:space="preserve">    46-M - Zemní práce při extr.mont.pracích</t>
  </si>
  <si>
    <t xml:space="preserve">    741 - Elektroinstalace - silnoproud</t>
  </si>
  <si>
    <t xml:space="preserve">    747 - Elektromontáže - kompletace rozvodů</t>
  </si>
  <si>
    <t>HZS</t>
  </si>
  <si>
    <t>Hodinové zúčtovací sazby</t>
  </si>
  <si>
    <t>HZS2221</t>
  </si>
  <si>
    <t>Hodinové zúčtovací sazby profesí PSV provádění stavebních instalací topenář</t>
  </si>
  <si>
    <t>hod</t>
  </si>
  <si>
    <t>262144</t>
  </si>
  <si>
    <t>HZS4211</t>
  </si>
  <si>
    <t>Hodinové zúčtovací sazby ostatních profesí revizní a kontrolní činnost revizní technik</t>
  </si>
  <si>
    <t>CS ÚRS 2020 01</t>
  </si>
  <si>
    <t>výchozí revize</t>
  </si>
  <si>
    <t>Práce a dodávky M</t>
  </si>
  <si>
    <t>46-M</t>
  </si>
  <si>
    <t>Zemní práce při extr.mont.pracích</t>
  </si>
  <si>
    <t>460680202</t>
  </si>
  <si>
    <t>Vybourání otvorů ve zdivu betonovém plochy do 0,0225 m2 a tloušťky přes 15 do 30 cm</t>
  </si>
  <si>
    <t>460680581</t>
  </si>
  <si>
    <t>Vysekání rýh pro montáž trubek a kabelů v cihelných zdech hloubky do 3 cm a šířky do 3 cm</t>
  </si>
  <si>
    <t>460710031</t>
  </si>
  <si>
    <t>Vyplnění rýh vyplnění a omítnutí rýh ve stěnách hloubky do 3 cm a šířky do 3 cm</t>
  </si>
  <si>
    <t>741</t>
  </si>
  <si>
    <t>Elektroinstalace - silnoproud</t>
  </si>
  <si>
    <t>741420001</t>
  </si>
  <si>
    <t>Montáž hromosvodného vedení svodových drátů nebo lan s podpěrami, Ø do 10 mm</t>
  </si>
  <si>
    <t>10.608.291</t>
  </si>
  <si>
    <t>Ochrana před bleskem a přepětím Ochrana před bleskem a přepětím Dráty zemnící pro hromosvod Drát uzem. AL pr.8 AlMgSi měkký</t>
  </si>
  <si>
    <t>KG</t>
  </si>
  <si>
    <t>"1m=0,135kg</t>
  </si>
  <si>
    <t>216*0,135</t>
  </si>
  <si>
    <t>10.046.510</t>
  </si>
  <si>
    <t>Ochrana před bleskem a přepětím Ochrana před bleskem a přepětím Držáky vodičů hromosvodu Podpěra PV 21c plast základna kulatá</t>
  </si>
  <si>
    <t>KS</t>
  </si>
  <si>
    <t>1232171</t>
  </si>
  <si>
    <t>Hromosvody NASTAVEC PV 21c</t>
  </si>
  <si>
    <t>1232172</t>
  </si>
  <si>
    <t>Hromosvody VICKO PV 21c</t>
  </si>
  <si>
    <t>10.046.512</t>
  </si>
  <si>
    <t>Držáky vodičů hromosvodu Podpěra PV  1p 55</t>
  </si>
  <si>
    <t>10.068.811</t>
  </si>
  <si>
    <t>Ochrana před bleskem a přepětím Ochrana před bleskem a přepětím Spojky pro hromosvod Svorka SUa FeZn</t>
  </si>
  <si>
    <t>741420021</t>
  </si>
  <si>
    <t>Montáž hromosvodného vedení svorek se 2 šrouby</t>
  </si>
  <si>
    <t>10.046.562</t>
  </si>
  <si>
    <t>Ochrana před bleskem a přepětím Ochrana před bleskem a přepětím Svorky pro připojení hromosvodu Svorka SR 3a - litinová</t>
  </si>
  <si>
    <t>741420022</t>
  </si>
  <si>
    <t>Montáž hromosvodného vedení svorek se 3 a více šrouby</t>
  </si>
  <si>
    <t>10.046.740</t>
  </si>
  <si>
    <t>Ochrana před bleskem a přepětím Ochrana před bleskem a přepětím Svorky pro připojení hromosvodu Svorka SR 2b</t>
  </si>
  <si>
    <t>10.046.500</t>
  </si>
  <si>
    <t>Ochrana před bleskem a přepětím Ochrana před bleskem a přepětím Spojky pro hromosvod Svorka SJ01</t>
  </si>
  <si>
    <t>10.046.495</t>
  </si>
  <si>
    <t>Ochrana před bleskem a přepětím Ochrana před bleskem a přepětím Spojky pro hromosvod Svorka SZ - litina</t>
  </si>
  <si>
    <t>741420051</t>
  </si>
  <si>
    <t>Montáž hromosvodného vedení ochranných prvků úhelníků nebo trubek s držáky do zdiva</t>
  </si>
  <si>
    <t>10.068.530</t>
  </si>
  <si>
    <t>Ochrana před bleskem a přepětím Ochrana před bleskem a přepětím Příslušenství pro uzemnění a ochranu před bleskem Trubka ochranná OT 1,7 FeZn pr.19</t>
  </si>
  <si>
    <t>10.063.931</t>
  </si>
  <si>
    <t>Ochrana před bleskem a přepětím Ochrana před bleskem a přepětím Podpěry hromosvodu Držák DJDp jímače a trubky do dř. 260mm</t>
  </si>
  <si>
    <t>741420083</t>
  </si>
  <si>
    <t>Montáž hromosvodného vedení doplňků štítků k označení svodů</t>
  </si>
  <si>
    <t>354421100</t>
  </si>
  <si>
    <t>Součásti pro hromosvody a uzemňování štítek plastový čísla svodů  3 /VS010/</t>
  </si>
  <si>
    <t>741430005</t>
  </si>
  <si>
    <t>Montáž jímacích tyčí délky do 3 m, na stojan</t>
  </si>
  <si>
    <t>10.513.729</t>
  </si>
  <si>
    <t>Ochrana před bleskem a přepětím Ochrana před bleskem a přepětím Základny pro jímače hromosvodu Podstavec PB19 betonový</t>
  </si>
  <si>
    <t>10.046.693</t>
  </si>
  <si>
    <t>Ochrana před bleskem a přepětím Ochrana před bleskem a přepětím Základny pro jímače hromosvodu Podložka plast. 102050 hromosvod.</t>
  </si>
  <si>
    <t>10.882.727</t>
  </si>
  <si>
    <t>Ochrana před bleskem a přepětím Ochrana před bleskem a přepětím Jímače hromosvodu Tyč JR 2,0 ALMgSi 18/10 trub. jímací</t>
  </si>
  <si>
    <t>741820013</t>
  </si>
  <si>
    <t>Měření zemních odporů zemnicí sítě délky pásku přes 200 do 500 m</t>
  </si>
  <si>
    <t>747</t>
  </si>
  <si>
    <t>Elektromontáže - kompletace rozvodů</t>
  </si>
  <si>
    <t>PM</t>
  </si>
  <si>
    <t>Podružný materiál, je počítán jako přirážka 3% k dodávkám a materiálu</t>
  </si>
  <si>
    <t>EKO3-R</t>
  </si>
  <si>
    <t>Likvidace demontovaného materiálu, mimo svítidel a světelných zdrojů</t>
  </si>
  <si>
    <t>SO 02.3 -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</si>
  <si>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</si>
  <si>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</si>
  <si>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</si>
  <si>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</si>
  <si>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</si>
  <si>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</si>
  <si>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</si>
  <si>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</si>
  <si>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</si>
  <si>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</si>
  <si>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Průzkumné práce</t>
  </si>
  <si>
    <t>-1205193063</t>
  </si>
  <si>
    <t>013254000</t>
  </si>
  <si>
    <t>Dokumentace skutečného provedení stavby</t>
  </si>
  <si>
    <t>1546088399</t>
  </si>
  <si>
    <t>VRN3</t>
  </si>
  <si>
    <t>Zařízení staveniště</t>
  </si>
  <si>
    <t>030001000</t>
  </si>
  <si>
    <t>-1685399942</t>
  </si>
  <si>
    <t>034203000</t>
  </si>
  <si>
    <t>Opatření na ochranu pozemků sousedních se staveništěm</t>
  </si>
  <si>
    <t>1118809423</t>
  </si>
  <si>
    <t>039002000</t>
  </si>
  <si>
    <t>Zrušení zařízení staveniště</t>
  </si>
  <si>
    <t>-2067378894</t>
  </si>
  <si>
    <t>VRN4</t>
  </si>
  <si>
    <t>Inženýrská činnost</t>
  </si>
  <si>
    <t>041403000</t>
  </si>
  <si>
    <t>Koordinátor BOZP na staveništi</t>
  </si>
  <si>
    <t>2134457599</t>
  </si>
  <si>
    <t>VRN6</t>
  </si>
  <si>
    <t>Územní vlivy</t>
  </si>
  <si>
    <t>062002000</t>
  </si>
  <si>
    <t>Ztížené dopravní podmínky</t>
  </si>
  <si>
    <t>-1430686140</t>
  </si>
  <si>
    <t>VRN7</t>
  </si>
  <si>
    <t>Provozní vlivy</t>
  </si>
  <si>
    <t>071103000</t>
  </si>
  <si>
    <t>Provoz investora</t>
  </si>
  <si>
    <t>1541370288</t>
  </si>
  <si>
    <t>Stížené podmínky na pracovišti vlivem prací za plného provozu objektu.</t>
  </si>
  <si>
    <t>074002000</t>
  </si>
  <si>
    <t>Železniční a městský kolejový provoz</t>
  </si>
  <si>
    <t>-1429226696</t>
  </si>
  <si>
    <t>075002000</t>
  </si>
  <si>
    <t>Ochranná pásma</t>
  </si>
  <si>
    <t>2007776452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</si>
</sst>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3" fillId="0" borderId="12" xfId="0" applyNumberFormat="1" applyFont="1" applyBorder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pans="1:74" s="1" customFormat="1" ht="36.950000000000003" customHeight="1"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pans="1:74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73" t="s">
        <v>15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3"/>
      <c r="AQ5" s="23"/>
      <c r="AR5" s="21"/>
      <c r="BG5" s="270" t="s">
        <v>16</v>
      </c>
      <c r="BS5" s="18" t="s">
        <v>7</v>
      </c>
    </row>
    <row r="6" spans="1:74" s="1" customFormat="1" ht="36.950000000000003" customHeight="1">
      <c r="B6" s="22"/>
      <c r="C6" s="23"/>
      <c r="D6" s="29" t="s">
        <v>17</v>
      </c>
      <c r="E6" s="23"/>
      <c r="F6" s="23"/>
      <c r="G6" s="23"/>
      <c r="H6" s="23"/>
      <c r="I6" s="23"/>
      <c r="J6" s="23"/>
      <c r="K6" s="275" t="s">
        <v>18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3"/>
      <c r="AQ6" s="23"/>
      <c r="AR6" s="21"/>
      <c r="BG6" s="271"/>
      <c r="BS6" s="18" t="s">
        <v>7</v>
      </c>
    </row>
    <row r="7" spans="1:74" s="1" customFormat="1" ht="12" customHeight="1">
      <c r="B7" s="22"/>
      <c r="C7" s="23"/>
      <c r="D7" s="30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</v>
      </c>
      <c r="AO7" s="23"/>
      <c r="AP7" s="23"/>
      <c r="AQ7" s="23"/>
      <c r="AR7" s="21"/>
      <c r="BG7" s="271"/>
      <c r="BS7" s="18" t="s">
        <v>7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/>
      <c r="AO8" s="23"/>
      <c r="AP8" s="23"/>
      <c r="AQ8" s="23"/>
      <c r="AR8" s="21"/>
      <c r="BG8" s="271"/>
      <c r="BS8" s="18" t="s">
        <v>7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271"/>
      <c r="BS9" s="18" t="s">
        <v>7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G10" s="271"/>
      <c r="BS10" s="18" t="s">
        <v>7</v>
      </c>
    </row>
    <row r="11" spans="1:74" s="1" customFormat="1" ht="18.399999999999999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G11" s="271"/>
      <c r="BS11" s="18" t="s">
        <v>7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271"/>
      <c r="BS12" s="18" t="s">
        <v>7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G13" s="271"/>
      <c r="BS13" s="18" t="s">
        <v>7</v>
      </c>
    </row>
    <row r="14" spans="1:74">
      <c r="B14" s="22"/>
      <c r="C14" s="23"/>
      <c r="D14" s="23"/>
      <c r="E14" s="276" t="s">
        <v>28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G14" s="271"/>
      <c r="BS14" s="18" t="s">
        <v>7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271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G16" s="27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G17" s="271"/>
      <c r="BS17" s="18" t="s">
        <v>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271"/>
      <c r="BS18" s="18" t="s">
        <v>7</v>
      </c>
    </row>
    <row r="19" spans="1:71" s="1" customFormat="1" ht="12" customHeight="1">
      <c r="B19" s="22"/>
      <c r="C19" s="23"/>
      <c r="D19" s="30" t="s">
        <v>30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G19" s="271"/>
      <c r="BS19" s="18" t="s">
        <v>7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G20" s="271"/>
      <c r="BS20" s="18" t="s">
        <v>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271"/>
    </row>
    <row r="22" spans="1:71" s="1" customFormat="1" ht="12" customHeight="1">
      <c r="B22" s="22"/>
      <c r="C22" s="23"/>
      <c r="D22" s="30" t="s">
        <v>31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271"/>
    </row>
    <row r="23" spans="1:71" s="1" customFormat="1" ht="16.5" customHeight="1">
      <c r="B23" s="22"/>
      <c r="C23" s="23"/>
      <c r="D23" s="23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3"/>
      <c r="AP23" s="23"/>
      <c r="AQ23" s="23"/>
      <c r="AR23" s="21"/>
      <c r="BG23" s="27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27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G25" s="271"/>
    </row>
    <row r="26" spans="1:71" s="2" customFormat="1" ht="25.9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9">
        <f>ROUND(AG94,2)</f>
        <v>0</v>
      </c>
      <c r="AL26" s="280"/>
      <c r="AM26" s="280"/>
      <c r="AN26" s="280"/>
      <c r="AO26" s="280"/>
      <c r="AP26" s="37"/>
      <c r="AQ26" s="37"/>
      <c r="AR26" s="40"/>
      <c r="BG26" s="27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G27" s="271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81" t="s">
        <v>33</v>
      </c>
      <c r="M28" s="281"/>
      <c r="N28" s="281"/>
      <c r="O28" s="281"/>
      <c r="P28" s="281"/>
      <c r="Q28" s="37"/>
      <c r="R28" s="37"/>
      <c r="S28" s="37"/>
      <c r="T28" s="37"/>
      <c r="U28" s="37"/>
      <c r="V28" s="37"/>
      <c r="W28" s="281" t="s">
        <v>34</v>
      </c>
      <c r="X28" s="281"/>
      <c r="Y28" s="281"/>
      <c r="Z28" s="281"/>
      <c r="AA28" s="281"/>
      <c r="AB28" s="281"/>
      <c r="AC28" s="281"/>
      <c r="AD28" s="281"/>
      <c r="AE28" s="281"/>
      <c r="AF28" s="37"/>
      <c r="AG28" s="37"/>
      <c r="AH28" s="37"/>
      <c r="AI28" s="37"/>
      <c r="AJ28" s="37"/>
      <c r="AK28" s="281" t="s">
        <v>35</v>
      </c>
      <c r="AL28" s="281"/>
      <c r="AM28" s="281"/>
      <c r="AN28" s="281"/>
      <c r="AO28" s="281"/>
      <c r="AP28" s="37"/>
      <c r="AQ28" s="37"/>
      <c r="AR28" s="40"/>
      <c r="BG28" s="271"/>
    </row>
    <row r="29" spans="1:71" s="3" customFormat="1" ht="14.45" customHeight="1"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284">
        <v>0.21</v>
      </c>
      <c r="M29" s="283"/>
      <c r="N29" s="283"/>
      <c r="O29" s="283"/>
      <c r="P29" s="283"/>
      <c r="Q29" s="42"/>
      <c r="R29" s="42"/>
      <c r="S29" s="42"/>
      <c r="T29" s="42"/>
      <c r="U29" s="42"/>
      <c r="V29" s="42"/>
      <c r="W29" s="282">
        <f>ROUND(BB94,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2"/>
      <c r="AG29" s="42"/>
      <c r="AH29" s="42"/>
      <c r="AI29" s="42"/>
      <c r="AJ29" s="42"/>
      <c r="AK29" s="282">
        <f>ROUND(AX94, 2)</f>
        <v>0</v>
      </c>
      <c r="AL29" s="283"/>
      <c r="AM29" s="283"/>
      <c r="AN29" s="283"/>
      <c r="AO29" s="283"/>
      <c r="AP29" s="42"/>
      <c r="AQ29" s="42"/>
      <c r="AR29" s="43"/>
      <c r="BG29" s="272"/>
    </row>
    <row r="30" spans="1:71" s="3" customFormat="1" ht="14.45" customHeight="1"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284">
        <v>0.15</v>
      </c>
      <c r="M30" s="283"/>
      <c r="N30" s="283"/>
      <c r="O30" s="283"/>
      <c r="P30" s="283"/>
      <c r="Q30" s="42"/>
      <c r="R30" s="42"/>
      <c r="S30" s="42"/>
      <c r="T30" s="42"/>
      <c r="U30" s="42"/>
      <c r="V30" s="42"/>
      <c r="W30" s="282">
        <f>ROUND(BC94,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2"/>
      <c r="AG30" s="42"/>
      <c r="AH30" s="42"/>
      <c r="AI30" s="42"/>
      <c r="AJ30" s="42"/>
      <c r="AK30" s="282">
        <f>ROUND(AY94, 2)</f>
        <v>0</v>
      </c>
      <c r="AL30" s="283"/>
      <c r="AM30" s="283"/>
      <c r="AN30" s="283"/>
      <c r="AO30" s="283"/>
      <c r="AP30" s="42"/>
      <c r="AQ30" s="42"/>
      <c r="AR30" s="43"/>
      <c r="BG30" s="272"/>
    </row>
    <row r="31" spans="1:71" s="3" customFormat="1" ht="14.45" hidden="1" customHeight="1"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284">
        <v>0.21</v>
      </c>
      <c r="M31" s="283"/>
      <c r="N31" s="283"/>
      <c r="O31" s="283"/>
      <c r="P31" s="283"/>
      <c r="Q31" s="42"/>
      <c r="R31" s="42"/>
      <c r="S31" s="42"/>
      <c r="T31" s="42"/>
      <c r="U31" s="42"/>
      <c r="V31" s="42"/>
      <c r="W31" s="282">
        <f>ROUND(BD94,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2"/>
      <c r="AG31" s="42"/>
      <c r="AH31" s="42"/>
      <c r="AI31" s="42"/>
      <c r="AJ31" s="42"/>
      <c r="AK31" s="282">
        <v>0</v>
      </c>
      <c r="AL31" s="283"/>
      <c r="AM31" s="283"/>
      <c r="AN31" s="283"/>
      <c r="AO31" s="283"/>
      <c r="AP31" s="42"/>
      <c r="AQ31" s="42"/>
      <c r="AR31" s="43"/>
      <c r="BG31" s="272"/>
    </row>
    <row r="32" spans="1:71" s="3" customFormat="1" ht="14.45" hidden="1" customHeight="1"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284">
        <v>0.15</v>
      </c>
      <c r="M32" s="283"/>
      <c r="N32" s="283"/>
      <c r="O32" s="283"/>
      <c r="P32" s="283"/>
      <c r="Q32" s="42"/>
      <c r="R32" s="42"/>
      <c r="S32" s="42"/>
      <c r="T32" s="42"/>
      <c r="U32" s="42"/>
      <c r="V32" s="42"/>
      <c r="W32" s="282">
        <f>ROUND(BE94,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2"/>
      <c r="AG32" s="42"/>
      <c r="AH32" s="42"/>
      <c r="AI32" s="42"/>
      <c r="AJ32" s="42"/>
      <c r="AK32" s="282">
        <v>0</v>
      </c>
      <c r="AL32" s="283"/>
      <c r="AM32" s="283"/>
      <c r="AN32" s="283"/>
      <c r="AO32" s="283"/>
      <c r="AP32" s="42"/>
      <c r="AQ32" s="42"/>
      <c r="AR32" s="43"/>
      <c r="BG32" s="272"/>
    </row>
    <row r="33" spans="1:59" s="3" customFormat="1" ht="14.45" hidden="1" customHeight="1"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284">
        <v>0</v>
      </c>
      <c r="M33" s="283"/>
      <c r="N33" s="283"/>
      <c r="O33" s="283"/>
      <c r="P33" s="283"/>
      <c r="Q33" s="42"/>
      <c r="R33" s="42"/>
      <c r="S33" s="42"/>
      <c r="T33" s="42"/>
      <c r="U33" s="42"/>
      <c r="V33" s="42"/>
      <c r="W33" s="282">
        <f>ROUND(BF94,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2"/>
      <c r="AG33" s="42"/>
      <c r="AH33" s="42"/>
      <c r="AI33" s="42"/>
      <c r="AJ33" s="42"/>
      <c r="AK33" s="282">
        <v>0</v>
      </c>
      <c r="AL33" s="283"/>
      <c r="AM33" s="283"/>
      <c r="AN33" s="283"/>
      <c r="AO33" s="283"/>
      <c r="AP33" s="42"/>
      <c r="AQ33" s="42"/>
      <c r="AR33" s="43"/>
      <c r="BG33" s="272"/>
    </row>
    <row r="34" spans="1:59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G34" s="271"/>
    </row>
    <row r="35" spans="1:59" s="2" customFormat="1" ht="25.9" customHeight="1">
      <c r="A35" s="35"/>
      <c r="B35" s="36"/>
      <c r="C35" s="44"/>
      <c r="D35" s="45" t="s">
        <v>42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43</v>
      </c>
      <c r="U35" s="46"/>
      <c r="V35" s="46"/>
      <c r="W35" s="46"/>
      <c r="X35" s="285" t="s">
        <v>44</v>
      </c>
      <c r="Y35" s="286"/>
      <c r="Z35" s="286"/>
      <c r="AA35" s="286"/>
      <c r="AB35" s="286"/>
      <c r="AC35" s="46"/>
      <c r="AD35" s="46"/>
      <c r="AE35" s="46"/>
      <c r="AF35" s="46"/>
      <c r="AG35" s="46"/>
      <c r="AH35" s="46"/>
      <c r="AI35" s="46"/>
      <c r="AJ35" s="46"/>
      <c r="AK35" s="287">
        <f>SUM(AK26:AK33)</f>
        <v>0</v>
      </c>
      <c r="AL35" s="286"/>
      <c r="AM35" s="286"/>
      <c r="AN35" s="286"/>
      <c r="AO35" s="288"/>
      <c r="AP35" s="44"/>
      <c r="AQ35" s="44"/>
      <c r="AR35" s="40"/>
      <c r="BG35" s="35"/>
    </row>
    <row r="36" spans="1:59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G36" s="35"/>
    </row>
    <row r="37" spans="1:59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G37" s="35"/>
    </row>
    <row r="38" spans="1:59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9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9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9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9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9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9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9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9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9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9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9" s="2" customFormat="1" ht="14.45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9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9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9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9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9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9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9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9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9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9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9" s="2" customFormat="1">
      <c r="A60" s="35"/>
      <c r="B60" s="36"/>
      <c r="C60" s="37"/>
      <c r="D60" s="53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47</v>
      </c>
      <c r="AI60" s="39"/>
      <c r="AJ60" s="39"/>
      <c r="AK60" s="39"/>
      <c r="AL60" s="39"/>
      <c r="AM60" s="53" t="s">
        <v>48</v>
      </c>
      <c r="AN60" s="39"/>
      <c r="AO60" s="39"/>
      <c r="AP60" s="37"/>
      <c r="AQ60" s="37"/>
      <c r="AR60" s="40"/>
      <c r="BG60" s="35"/>
    </row>
    <row r="61" spans="1:59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9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9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9" s="2" customFormat="1">
      <c r="A64" s="35"/>
      <c r="B64" s="36"/>
      <c r="C64" s="37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G64" s="35"/>
    </row>
    <row r="65" spans="1:59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9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9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9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9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9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9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9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9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9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9" s="2" customFormat="1">
      <c r="A75" s="35"/>
      <c r="B75" s="36"/>
      <c r="C75" s="37"/>
      <c r="D75" s="53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47</v>
      </c>
      <c r="AI75" s="39"/>
      <c r="AJ75" s="39"/>
      <c r="AK75" s="39"/>
      <c r="AL75" s="39"/>
      <c r="AM75" s="53" t="s">
        <v>48</v>
      </c>
      <c r="AN75" s="39"/>
      <c r="AO75" s="39"/>
      <c r="AP75" s="37"/>
      <c r="AQ75" s="37"/>
      <c r="AR75" s="40"/>
      <c r="BG75" s="35"/>
    </row>
    <row r="76" spans="1:59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G76" s="35"/>
    </row>
    <row r="77" spans="1:59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G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G81" s="35"/>
    </row>
    <row r="82" spans="1:91" s="2" customFormat="1" ht="24.95" customHeight="1">
      <c r="A82" s="35"/>
      <c r="B82" s="36"/>
      <c r="C82" s="24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G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G83" s="35"/>
    </row>
    <row r="84" spans="1:91" s="4" customFormat="1" ht="12" customHeight="1">
      <c r="B84" s="59"/>
      <c r="C84" s="30" t="s">
        <v>14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SO02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17</v>
      </c>
      <c r="D85" s="64"/>
      <c r="E85" s="64"/>
      <c r="F85" s="64"/>
      <c r="G85" s="64"/>
      <c r="H85" s="64"/>
      <c r="I85" s="64"/>
      <c r="J85" s="64"/>
      <c r="K85" s="64"/>
      <c r="L85" s="289" t="str">
        <f>K6</f>
        <v>Zateplení obvodového pláště PS v Šumperku</v>
      </c>
      <c r="M85" s="290"/>
      <c r="N85" s="290"/>
      <c r="O85" s="290"/>
      <c r="P85" s="290"/>
      <c r="Q85" s="290"/>
      <c r="R85" s="290"/>
      <c r="S85" s="290"/>
      <c r="T85" s="290"/>
      <c r="U85" s="290"/>
      <c r="V85" s="290"/>
      <c r="W85" s="290"/>
      <c r="X85" s="290"/>
      <c r="Y85" s="290"/>
      <c r="Z85" s="290"/>
      <c r="AA85" s="290"/>
      <c r="AB85" s="290"/>
      <c r="AC85" s="290"/>
      <c r="AD85" s="290"/>
      <c r="AE85" s="290"/>
      <c r="AF85" s="290"/>
      <c r="AG85" s="290"/>
      <c r="AH85" s="290"/>
      <c r="AI85" s="290"/>
      <c r="AJ85" s="290"/>
      <c r="AK85" s="290"/>
      <c r="AL85" s="290"/>
      <c r="AM85" s="290"/>
      <c r="AN85" s="290"/>
      <c r="AO85" s="290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G86" s="35"/>
    </row>
    <row r="87" spans="1:91" s="2" customFormat="1" ht="12" customHeight="1">
      <c r="A87" s="35"/>
      <c r="B87" s="36"/>
      <c r="C87" s="30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23</v>
      </c>
      <c r="AJ87" s="37"/>
      <c r="AK87" s="37"/>
      <c r="AL87" s="37"/>
      <c r="AM87" s="291" t="str">
        <f>IF(AN8= "","",AN8)</f>
        <v/>
      </c>
      <c r="AN87" s="291"/>
      <c r="AO87" s="37"/>
      <c r="AP87" s="37"/>
      <c r="AQ87" s="37"/>
      <c r="AR87" s="40"/>
      <c r="BG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G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92" t="str">
        <f>IF(E17="","",E17)</f>
        <v xml:space="preserve"> </v>
      </c>
      <c r="AN89" s="293"/>
      <c r="AO89" s="293"/>
      <c r="AP89" s="293"/>
      <c r="AQ89" s="37"/>
      <c r="AR89" s="40"/>
      <c r="AS89" s="294" t="s">
        <v>52</v>
      </c>
      <c r="AT89" s="295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9"/>
      <c r="BG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30</v>
      </c>
      <c r="AJ90" s="37"/>
      <c r="AK90" s="37"/>
      <c r="AL90" s="37"/>
      <c r="AM90" s="292" t="str">
        <f>IF(E20="","",E20)</f>
        <v xml:space="preserve"> </v>
      </c>
      <c r="AN90" s="293"/>
      <c r="AO90" s="293"/>
      <c r="AP90" s="293"/>
      <c r="AQ90" s="37"/>
      <c r="AR90" s="40"/>
      <c r="AS90" s="296"/>
      <c r="AT90" s="297"/>
      <c r="AU90" s="70"/>
      <c r="AV90" s="70"/>
      <c r="AW90" s="70"/>
      <c r="AX90" s="70"/>
      <c r="AY90" s="70"/>
      <c r="AZ90" s="70"/>
      <c r="BA90" s="70"/>
      <c r="BB90" s="70"/>
      <c r="BC90" s="70"/>
      <c r="BD90" s="70"/>
      <c r="BE90" s="70"/>
      <c r="BF90" s="71"/>
      <c r="BG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8"/>
      <c r="AT91" s="299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3"/>
      <c r="BG91" s="35"/>
    </row>
    <row r="92" spans="1:91" s="2" customFormat="1" ht="29.25" customHeight="1">
      <c r="A92" s="35"/>
      <c r="B92" s="36"/>
      <c r="C92" s="300" t="s">
        <v>53</v>
      </c>
      <c r="D92" s="301"/>
      <c r="E92" s="301"/>
      <c r="F92" s="301"/>
      <c r="G92" s="301"/>
      <c r="H92" s="74"/>
      <c r="I92" s="302" t="s">
        <v>54</v>
      </c>
      <c r="J92" s="301"/>
      <c r="K92" s="301"/>
      <c r="L92" s="301"/>
      <c r="M92" s="301"/>
      <c r="N92" s="301"/>
      <c r="O92" s="301"/>
      <c r="P92" s="301"/>
      <c r="Q92" s="301"/>
      <c r="R92" s="301"/>
      <c r="S92" s="301"/>
      <c r="T92" s="301"/>
      <c r="U92" s="301"/>
      <c r="V92" s="301"/>
      <c r="W92" s="301"/>
      <c r="X92" s="301"/>
      <c r="Y92" s="301"/>
      <c r="Z92" s="301"/>
      <c r="AA92" s="301"/>
      <c r="AB92" s="301"/>
      <c r="AC92" s="301"/>
      <c r="AD92" s="301"/>
      <c r="AE92" s="301"/>
      <c r="AF92" s="301"/>
      <c r="AG92" s="303" t="s">
        <v>55</v>
      </c>
      <c r="AH92" s="301"/>
      <c r="AI92" s="301"/>
      <c r="AJ92" s="301"/>
      <c r="AK92" s="301"/>
      <c r="AL92" s="301"/>
      <c r="AM92" s="301"/>
      <c r="AN92" s="302" t="s">
        <v>56</v>
      </c>
      <c r="AO92" s="301"/>
      <c r="AP92" s="304"/>
      <c r="AQ92" s="75" t="s">
        <v>57</v>
      </c>
      <c r="AR92" s="40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7" t="s">
        <v>69</v>
      </c>
      <c r="BE92" s="77" t="s">
        <v>70</v>
      </c>
      <c r="BF92" s="78" t="s">
        <v>71</v>
      </c>
      <c r="BG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1"/>
      <c r="BG93" s="35"/>
    </row>
    <row r="94" spans="1:91" s="6" customFormat="1" ht="32.450000000000003" customHeight="1">
      <c r="B94" s="82"/>
      <c r="C94" s="83" t="s">
        <v>72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8">
        <f>ROUND(SUM(AG95:AG97),2)</f>
        <v>0</v>
      </c>
      <c r="AH94" s="308"/>
      <c r="AI94" s="308"/>
      <c r="AJ94" s="308"/>
      <c r="AK94" s="308"/>
      <c r="AL94" s="308"/>
      <c r="AM94" s="308"/>
      <c r="AN94" s="309">
        <f>SUM(AG94,AV94)</f>
        <v>0</v>
      </c>
      <c r="AO94" s="309"/>
      <c r="AP94" s="309"/>
      <c r="AQ94" s="86" t="s">
        <v>1</v>
      </c>
      <c r="AR94" s="87"/>
      <c r="AS94" s="88">
        <f>ROUND(SUM(AS95:AS97),2)</f>
        <v>0</v>
      </c>
      <c r="AT94" s="89">
        <f>ROUND(SUM(AT95:AT97),2)</f>
        <v>0</v>
      </c>
      <c r="AU94" s="90">
        <f>ROUND(SUM(AU95:AU97),2)</f>
        <v>0</v>
      </c>
      <c r="AV94" s="90">
        <f>ROUND(SUM(AX94:AY94),2)</f>
        <v>0</v>
      </c>
      <c r="AW94" s="91">
        <f>ROUND(SUM(AW95:AW97),5)</f>
        <v>0</v>
      </c>
      <c r="AX94" s="90">
        <f>ROUND(BB94*L29,2)</f>
        <v>0</v>
      </c>
      <c r="AY94" s="90">
        <f>ROUND(BC94*L30,2)</f>
        <v>0</v>
      </c>
      <c r="AZ94" s="90">
        <f>ROUND(BD94*L29,2)</f>
        <v>0</v>
      </c>
      <c r="BA94" s="90">
        <f>ROUND(BE94*L30,2)</f>
        <v>0</v>
      </c>
      <c r="BB94" s="90">
        <f>ROUND(SUM(BB95:BB97),2)</f>
        <v>0</v>
      </c>
      <c r="BC94" s="90">
        <f>ROUND(SUM(BC95:BC97),2)</f>
        <v>0</v>
      </c>
      <c r="BD94" s="90">
        <f>ROUND(SUM(BD95:BD97),2)</f>
        <v>0</v>
      </c>
      <c r="BE94" s="90">
        <f>ROUND(SUM(BE95:BE97),2)</f>
        <v>0</v>
      </c>
      <c r="BF94" s="92">
        <f>ROUND(SUM(BF95:BF97),2)</f>
        <v>0</v>
      </c>
      <c r="BS94" s="93" t="s">
        <v>73</v>
      </c>
      <c r="BT94" s="93" t="s">
        <v>74</v>
      </c>
      <c r="BU94" s="94" t="s">
        <v>75</v>
      </c>
      <c r="BV94" s="93" t="s">
        <v>76</v>
      </c>
      <c r="BW94" s="93" t="s">
        <v>6</v>
      </c>
      <c r="BX94" s="93" t="s">
        <v>77</v>
      </c>
      <c r="CL94" s="93" t="s">
        <v>1</v>
      </c>
    </row>
    <row r="95" spans="1:91" s="7" customFormat="1" ht="24.75" customHeight="1">
      <c r="A95" s="95" t="s">
        <v>78</v>
      </c>
      <c r="B95" s="96"/>
      <c r="C95" s="97"/>
      <c r="D95" s="307" t="s">
        <v>79</v>
      </c>
      <c r="E95" s="307"/>
      <c r="F95" s="307"/>
      <c r="G95" s="307"/>
      <c r="H95" s="307"/>
      <c r="I95" s="98"/>
      <c r="J95" s="307" t="s">
        <v>80</v>
      </c>
      <c r="K95" s="307"/>
      <c r="L95" s="307"/>
      <c r="M95" s="307"/>
      <c r="N95" s="307"/>
      <c r="O95" s="307"/>
      <c r="P95" s="307"/>
      <c r="Q95" s="307"/>
      <c r="R95" s="307"/>
      <c r="S95" s="307"/>
      <c r="T95" s="307"/>
      <c r="U95" s="307"/>
      <c r="V95" s="307"/>
      <c r="W95" s="307"/>
      <c r="X95" s="307"/>
      <c r="Y95" s="307"/>
      <c r="Z95" s="307"/>
      <c r="AA95" s="307"/>
      <c r="AB95" s="307"/>
      <c r="AC95" s="307"/>
      <c r="AD95" s="307"/>
      <c r="AE95" s="307"/>
      <c r="AF95" s="307"/>
      <c r="AG95" s="305">
        <f>'SO 02.1 - POZEMNÍ OBJEKTY...'!K32</f>
        <v>0</v>
      </c>
      <c r="AH95" s="306"/>
      <c r="AI95" s="306"/>
      <c r="AJ95" s="306"/>
      <c r="AK95" s="306"/>
      <c r="AL95" s="306"/>
      <c r="AM95" s="306"/>
      <c r="AN95" s="305">
        <f>SUM(AG95,AV95)</f>
        <v>0</v>
      </c>
      <c r="AO95" s="306"/>
      <c r="AP95" s="306"/>
      <c r="AQ95" s="99" t="s">
        <v>81</v>
      </c>
      <c r="AR95" s="100"/>
      <c r="AS95" s="101">
        <f>'SO 02.1 - POZEMNÍ OBJEKTY...'!K30</f>
        <v>0</v>
      </c>
      <c r="AT95" s="102">
        <f>'SO 02.1 - POZEMNÍ OBJEKTY...'!K31</f>
        <v>0</v>
      </c>
      <c r="AU95" s="102">
        <v>0</v>
      </c>
      <c r="AV95" s="102">
        <f>ROUND(SUM(AX95:AY95),2)</f>
        <v>0</v>
      </c>
      <c r="AW95" s="103">
        <f>'SO 02.1 - POZEMNÍ OBJEKTY...'!T134</f>
        <v>0</v>
      </c>
      <c r="AX95" s="102">
        <f>'SO 02.1 - POZEMNÍ OBJEKTY...'!K35</f>
        <v>0</v>
      </c>
      <c r="AY95" s="102">
        <f>'SO 02.1 - POZEMNÍ OBJEKTY...'!K36</f>
        <v>0</v>
      </c>
      <c r="AZ95" s="102">
        <f>'SO 02.1 - POZEMNÍ OBJEKTY...'!K37</f>
        <v>0</v>
      </c>
      <c r="BA95" s="102">
        <f>'SO 02.1 - POZEMNÍ OBJEKTY...'!K38</f>
        <v>0</v>
      </c>
      <c r="BB95" s="102">
        <f>'SO 02.1 - POZEMNÍ OBJEKTY...'!F35</f>
        <v>0</v>
      </c>
      <c r="BC95" s="102">
        <f>'SO 02.1 - POZEMNÍ OBJEKTY...'!F36</f>
        <v>0</v>
      </c>
      <c r="BD95" s="102">
        <f>'SO 02.1 - POZEMNÍ OBJEKTY...'!F37</f>
        <v>0</v>
      </c>
      <c r="BE95" s="102">
        <f>'SO 02.1 - POZEMNÍ OBJEKTY...'!F38</f>
        <v>0</v>
      </c>
      <c r="BF95" s="104">
        <f>'SO 02.1 - POZEMNÍ OBJEKTY...'!F39</f>
        <v>0</v>
      </c>
      <c r="BT95" s="105" t="s">
        <v>82</v>
      </c>
      <c r="BV95" s="105" t="s">
        <v>76</v>
      </c>
      <c r="BW95" s="105" t="s">
        <v>83</v>
      </c>
      <c r="BX95" s="105" t="s">
        <v>6</v>
      </c>
      <c r="CL95" s="105" t="s">
        <v>1</v>
      </c>
      <c r="CM95" s="105" t="s">
        <v>84</v>
      </c>
    </row>
    <row r="96" spans="1:91" s="7" customFormat="1" ht="24.75" customHeight="1">
      <c r="A96" s="95" t="s">
        <v>78</v>
      </c>
      <c r="B96" s="96"/>
      <c r="C96" s="97"/>
      <c r="D96" s="307" t="s">
        <v>85</v>
      </c>
      <c r="E96" s="307"/>
      <c r="F96" s="307"/>
      <c r="G96" s="307"/>
      <c r="H96" s="307"/>
      <c r="I96" s="98"/>
      <c r="J96" s="307" t="s">
        <v>86</v>
      </c>
      <c r="K96" s="307"/>
      <c r="L96" s="307"/>
      <c r="M96" s="307"/>
      <c r="N96" s="307"/>
      <c r="O96" s="307"/>
      <c r="P96" s="307"/>
      <c r="Q96" s="307"/>
      <c r="R96" s="307"/>
      <c r="S96" s="307"/>
      <c r="T96" s="307"/>
      <c r="U96" s="307"/>
      <c r="V96" s="307"/>
      <c r="W96" s="307"/>
      <c r="X96" s="307"/>
      <c r="Y96" s="307"/>
      <c r="Z96" s="307"/>
      <c r="AA96" s="307"/>
      <c r="AB96" s="307"/>
      <c r="AC96" s="307"/>
      <c r="AD96" s="307"/>
      <c r="AE96" s="307"/>
      <c r="AF96" s="307"/>
      <c r="AG96" s="305">
        <f>'SO 02.2 - HROMOSVODY PS'!K32</f>
        <v>0</v>
      </c>
      <c r="AH96" s="306"/>
      <c r="AI96" s="306"/>
      <c r="AJ96" s="306"/>
      <c r="AK96" s="306"/>
      <c r="AL96" s="306"/>
      <c r="AM96" s="306"/>
      <c r="AN96" s="305">
        <f>SUM(AG96,AV96)</f>
        <v>0</v>
      </c>
      <c r="AO96" s="306"/>
      <c r="AP96" s="306"/>
      <c r="AQ96" s="99" t="s">
        <v>81</v>
      </c>
      <c r="AR96" s="100"/>
      <c r="AS96" s="101">
        <f>'SO 02.2 - HROMOSVODY PS'!K30</f>
        <v>0</v>
      </c>
      <c r="AT96" s="102">
        <f>'SO 02.2 - HROMOSVODY PS'!K31</f>
        <v>0</v>
      </c>
      <c r="AU96" s="102">
        <v>0</v>
      </c>
      <c r="AV96" s="102">
        <f>ROUND(SUM(AX96:AY96),2)</f>
        <v>0</v>
      </c>
      <c r="AW96" s="103">
        <f>'SO 02.2 - HROMOSVODY PS'!T122</f>
        <v>0</v>
      </c>
      <c r="AX96" s="102">
        <f>'SO 02.2 - HROMOSVODY PS'!K35</f>
        <v>0</v>
      </c>
      <c r="AY96" s="102">
        <f>'SO 02.2 - HROMOSVODY PS'!K36</f>
        <v>0</v>
      </c>
      <c r="AZ96" s="102">
        <f>'SO 02.2 - HROMOSVODY PS'!K37</f>
        <v>0</v>
      </c>
      <c r="BA96" s="102">
        <f>'SO 02.2 - HROMOSVODY PS'!K38</f>
        <v>0</v>
      </c>
      <c r="BB96" s="102">
        <f>'SO 02.2 - HROMOSVODY PS'!F35</f>
        <v>0</v>
      </c>
      <c r="BC96" s="102">
        <f>'SO 02.2 - HROMOSVODY PS'!F36</f>
        <v>0</v>
      </c>
      <c r="BD96" s="102">
        <f>'SO 02.2 - HROMOSVODY PS'!F37</f>
        <v>0</v>
      </c>
      <c r="BE96" s="102">
        <f>'SO 02.2 - HROMOSVODY PS'!F38</f>
        <v>0</v>
      </c>
      <c r="BF96" s="104">
        <f>'SO 02.2 - HROMOSVODY PS'!F39</f>
        <v>0</v>
      </c>
      <c r="BT96" s="105" t="s">
        <v>82</v>
      </c>
      <c r="BV96" s="105" t="s">
        <v>76</v>
      </c>
      <c r="BW96" s="105" t="s">
        <v>87</v>
      </c>
      <c r="BX96" s="105" t="s">
        <v>6</v>
      </c>
      <c r="CL96" s="105" t="s">
        <v>1</v>
      </c>
      <c r="CM96" s="105" t="s">
        <v>84</v>
      </c>
    </row>
    <row r="97" spans="1:91" s="7" customFormat="1" ht="24.75" customHeight="1">
      <c r="A97" s="95" t="s">
        <v>78</v>
      </c>
      <c r="B97" s="96"/>
      <c r="C97" s="97"/>
      <c r="D97" s="307" t="s">
        <v>88</v>
      </c>
      <c r="E97" s="307"/>
      <c r="F97" s="307"/>
      <c r="G97" s="307"/>
      <c r="H97" s="307"/>
      <c r="I97" s="98"/>
      <c r="J97" s="307" t="s">
        <v>89</v>
      </c>
      <c r="K97" s="307"/>
      <c r="L97" s="307"/>
      <c r="M97" s="307"/>
      <c r="N97" s="307"/>
      <c r="O97" s="307"/>
      <c r="P97" s="307"/>
      <c r="Q97" s="307"/>
      <c r="R97" s="307"/>
      <c r="S97" s="307"/>
      <c r="T97" s="307"/>
      <c r="U97" s="307"/>
      <c r="V97" s="307"/>
      <c r="W97" s="307"/>
      <c r="X97" s="307"/>
      <c r="Y97" s="307"/>
      <c r="Z97" s="307"/>
      <c r="AA97" s="307"/>
      <c r="AB97" s="307"/>
      <c r="AC97" s="307"/>
      <c r="AD97" s="307"/>
      <c r="AE97" s="307"/>
      <c r="AF97" s="307"/>
      <c r="AG97" s="305">
        <f>'SO 02.3 - VRN'!K32</f>
        <v>0</v>
      </c>
      <c r="AH97" s="306"/>
      <c r="AI97" s="306"/>
      <c r="AJ97" s="306"/>
      <c r="AK97" s="306"/>
      <c r="AL97" s="306"/>
      <c r="AM97" s="306"/>
      <c r="AN97" s="305">
        <f>SUM(AG97,AV97)</f>
        <v>0</v>
      </c>
      <c r="AO97" s="306"/>
      <c r="AP97" s="306"/>
      <c r="AQ97" s="99" t="s">
        <v>81</v>
      </c>
      <c r="AR97" s="100"/>
      <c r="AS97" s="106">
        <f>'SO 02.3 - VRN'!K30</f>
        <v>0</v>
      </c>
      <c r="AT97" s="107">
        <f>'SO 02.3 - VRN'!K31</f>
        <v>0</v>
      </c>
      <c r="AU97" s="107">
        <v>0</v>
      </c>
      <c r="AV97" s="107">
        <f>ROUND(SUM(AX97:AY97),2)</f>
        <v>0</v>
      </c>
      <c r="AW97" s="108">
        <f>'SO 02.3 - VRN'!T122</f>
        <v>0</v>
      </c>
      <c r="AX97" s="107">
        <f>'SO 02.3 - VRN'!K35</f>
        <v>0</v>
      </c>
      <c r="AY97" s="107">
        <f>'SO 02.3 - VRN'!K36</f>
        <v>0</v>
      </c>
      <c r="AZ97" s="107">
        <f>'SO 02.3 - VRN'!K37</f>
        <v>0</v>
      </c>
      <c r="BA97" s="107">
        <f>'SO 02.3 - VRN'!K38</f>
        <v>0</v>
      </c>
      <c r="BB97" s="107">
        <f>'SO 02.3 - VRN'!F35</f>
        <v>0</v>
      </c>
      <c r="BC97" s="107">
        <f>'SO 02.3 - VRN'!F36</f>
        <v>0</v>
      </c>
      <c r="BD97" s="107">
        <f>'SO 02.3 - VRN'!F37</f>
        <v>0</v>
      </c>
      <c r="BE97" s="107">
        <f>'SO 02.3 - VRN'!F38</f>
        <v>0</v>
      </c>
      <c r="BF97" s="109">
        <f>'SO 02.3 - VRN'!F39</f>
        <v>0</v>
      </c>
      <c r="BT97" s="105" t="s">
        <v>82</v>
      </c>
      <c r="BV97" s="105" t="s">
        <v>76</v>
      </c>
      <c r="BW97" s="105" t="s">
        <v>90</v>
      </c>
      <c r="BX97" s="105" t="s">
        <v>6</v>
      </c>
      <c r="CL97" s="105" t="s">
        <v>1</v>
      </c>
      <c r="CM97" s="105" t="s">
        <v>84</v>
      </c>
    </row>
    <row r="98" spans="1:91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</row>
    <row r="99" spans="1:9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</row>
  </sheetData>
  <sheetProtection algorithmName="SHA-512" hashValue="TtsPmvryttim2UAhC+6J6uR56+eO4BRFkVesbqbqQ71+fe2hDBCjgltv3SXsLXPx4X3NdLfvnCSI6zB3N4a2Pw==" saltValue="9OEn8l+tJ46Hd/3DgyYDNt5BCmpdbWX7muqqcsSKjlshJ8YH9sbSqBRdNKmiQy5u9C2Hn7UD1YtpGErpQeCZZg==" spinCount="100000" sheet="1" objects="1" scenarios="1" formatColumns="0" formatRows="0"/>
  <mergeCells count="50">
    <mergeCell ref="AR2:BG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2.1 - POZEMNÍ OBJEKTY...'!C2" display="/"/>
    <hyperlink ref="A96" location="'SO 02.2 - HROMOSVODY PS'!C2" display="/"/>
    <hyperlink ref="A97" location="'SO 02.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T2" s="18" t="s">
        <v>83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21"/>
      <c r="AT3" s="18" t="s">
        <v>84</v>
      </c>
    </row>
    <row r="4" spans="1:46" s="1" customFormat="1" ht="24.95" customHeight="1">
      <c r="B4" s="21"/>
      <c r="D4" s="112" t="s">
        <v>91</v>
      </c>
      <c r="M4" s="21"/>
      <c r="N4" s="113" t="s">
        <v>11</v>
      </c>
      <c r="AT4" s="18" t="s">
        <v>4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114" t="s">
        <v>17</v>
      </c>
      <c r="M6" s="21"/>
    </row>
    <row r="7" spans="1:46" s="1" customFormat="1" ht="16.5" customHeight="1">
      <c r="B7" s="21"/>
      <c r="E7" s="311" t="str">
        <f>'Rekapitulace stavby'!K6</f>
        <v>Zateplení obvodového pláště PS v Šumperku</v>
      </c>
      <c r="F7" s="312"/>
      <c r="G7" s="312"/>
      <c r="H7" s="312"/>
      <c r="M7" s="21"/>
    </row>
    <row r="8" spans="1:46" s="2" customFormat="1" ht="12" customHeight="1">
      <c r="A8" s="35"/>
      <c r="B8" s="40"/>
      <c r="C8" s="35"/>
      <c r="D8" s="114" t="s">
        <v>92</v>
      </c>
      <c r="E8" s="35"/>
      <c r="F8" s="35"/>
      <c r="G8" s="35"/>
      <c r="H8" s="35"/>
      <c r="I8" s="35"/>
      <c r="J8" s="35"/>
      <c r="K8" s="35"/>
      <c r="L8" s="35"/>
      <c r="M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3" t="s">
        <v>93</v>
      </c>
      <c r="F9" s="314"/>
      <c r="G9" s="314"/>
      <c r="H9" s="314"/>
      <c r="I9" s="35"/>
      <c r="J9" s="35"/>
      <c r="K9" s="35"/>
      <c r="L9" s="35"/>
      <c r="M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19</v>
      </c>
      <c r="E11" s="35"/>
      <c r="F11" s="115" t="s">
        <v>1</v>
      </c>
      <c r="G11" s="35"/>
      <c r="H11" s="35"/>
      <c r="I11" s="114" t="s">
        <v>20</v>
      </c>
      <c r="J11" s="115" t="s">
        <v>1</v>
      </c>
      <c r="K11" s="35"/>
      <c r="L11" s="35"/>
      <c r="M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>
        <f>'Rekapitulace stavby'!AN8</f>
        <v>0</v>
      </c>
      <c r="K12" s="35"/>
      <c r="L12" s="35"/>
      <c r="M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tr">
        <f>IF('Rekapitulace stavby'!AN10="","",'Rekapitulace stavby'!AN10)</f>
        <v/>
      </c>
      <c r="K14" s="35"/>
      <c r="L14" s="35"/>
      <c r="M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5" t="str">
        <f>IF('Rekapitulace stavby'!E11="","",'Rekapitulace stavby'!E11)</f>
        <v xml:space="preserve"> </v>
      </c>
      <c r="F15" s="35"/>
      <c r="G15" s="35"/>
      <c r="H15" s="35"/>
      <c r="I15" s="114" t="s">
        <v>26</v>
      </c>
      <c r="J15" s="115" t="str">
        <f>IF('Rekapitulace stavby'!AN11="","",'Rekapitulace stavby'!AN11)</f>
        <v/>
      </c>
      <c r="K15" s="35"/>
      <c r="L15" s="35"/>
      <c r="M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27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35"/>
      <c r="M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5" t="str">
        <f>'Rekapitulace stavby'!E14</f>
        <v>Vyplň údaj</v>
      </c>
      <c r="F18" s="316"/>
      <c r="G18" s="316"/>
      <c r="H18" s="316"/>
      <c r="I18" s="114" t="s">
        <v>26</v>
      </c>
      <c r="J18" s="31" t="str">
        <f>'Rekapitulace stavby'!AN14</f>
        <v>Vyplň údaj</v>
      </c>
      <c r="K18" s="35"/>
      <c r="L18" s="35"/>
      <c r="M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29</v>
      </c>
      <c r="E20" s="35"/>
      <c r="F20" s="35"/>
      <c r="G20" s="35"/>
      <c r="H20" s="35"/>
      <c r="I20" s="114" t="s">
        <v>25</v>
      </c>
      <c r="J20" s="115" t="str">
        <f>IF('Rekapitulace stavby'!AN16="","",'Rekapitulace stavby'!AN16)</f>
        <v/>
      </c>
      <c r="K20" s="35"/>
      <c r="L20" s="35"/>
      <c r="M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tr">
        <f>IF('Rekapitulace stavby'!E17="","",'Rekapitulace stavby'!E17)</f>
        <v xml:space="preserve"> </v>
      </c>
      <c r="F21" s="35"/>
      <c r="G21" s="35"/>
      <c r="H21" s="35"/>
      <c r="I21" s="114" t="s">
        <v>26</v>
      </c>
      <c r="J21" s="115" t="str">
        <f>IF('Rekapitulace stavby'!AN17="","",'Rekapitulace stavby'!AN17)</f>
        <v/>
      </c>
      <c r="K21" s="35"/>
      <c r="L21" s="35"/>
      <c r="M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30</v>
      </c>
      <c r="E23" s="35"/>
      <c r="F23" s="35"/>
      <c r="G23" s="35"/>
      <c r="H23" s="35"/>
      <c r="I23" s="114" t="s">
        <v>25</v>
      </c>
      <c r="J23" s="115" t="str">
        <f>IF('Rekapitulace stavby'!AN19="","",'Rekapitulace stavby'!AN19)</f>
        <v/>
      </c>
      <c r="K23" s="35"/>
      <c r="L23" s="35"/>
      <c r="M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tr">
        <f>IF('Rekapitulace stavby'!E20="","",'Rekapitulace stavby'!E20)</f>
        <v xml:space="preserve"> </v>
      </c>
      <c r="F24" s="35"/>
      <c r="G24" s="35"/>
      <c r="H24" s="35"/>
      <c r="I24" s="114" t="s">
        <v>26</v>
      </c>
      <c r="J24" s="115" t="str">
        <f>IF('Rekapitulace stavby'!AN20="","",'Rekapitulace stavby'!AN20)</f>
        <v/>
      </c>
      <c r="K24" s="35"/>
      <c r="L24" s="35"/>
      <c r="M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31</v>
      </c>
      <c r="E26" s="35"/>
      <c r="F26" s="35"/>
      <c r="G26" s="35"/>
      <c r="H26" s="35"/>
      <c r="I26" s="35"/>
      <c r="J26" s="35"/>
      <c r="K26" s="35"/>
      <c r="L26" s="35"/>
      <c r="M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17" t="s">
        <v>1</v>
      </c>
      <c r="F27" s="317"/>
      <c r="G27" s="317"/>
      <c r="H27" s="317"/>
      <c r="I27" s="117"/>
      <c r="J27" s="117"/>
      <c r="K27" s="117"/>
      <c r="L27" s="117"/>
      <c r="M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20"/>
      <c r="M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>
      <c r="A30" s="35"/>
      <c r="B30" s="40"/>
      <c r="C30" s="35"/>
      <c r="D30" s="35"/>
      <c r="E30" s="114" t="s">
        <v>94</v>
      </c>
      <c r="F30" s="35"/>
      <c r="G30" s="35"/>
      <c r="H30" s="35"/>
      <c r="I30" s="35"/>
      <c r="J30" s="35"/>
      <c r="K30" s="121">
        <f>I96</f>
        <v>0</v>
      </c>
      <c r="L30" s="35"/>
      <c r="M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>
      <c r="A31" s="35"/>
      <c r="B31" s="40"/>
      <c r="C31" s="35"/>
      <c r="D31" s="35"/>
      <c r="E31" s="114" t="s">
        <v>95</v>
      </c>
      <c r="F31" s="35"/>
      <c r="G31" s="35"/>
      <c r="H31" s="35"/>
      <c r="I31" s="35"/>
      <c r="J31" s="35"/>
      <c r="K31" s="121">
        <f>J96</f>
        <v>0</v>
      </c>
      <c r="L31" s="35"/>
      <c r="M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32</v>
      </c>
      <c r="E32" s="35"/>
      <c r="F32" s="35"/>
      <c r="G32" s="35"/>
      <c r="H32" s="35"/>
      <c r="I32" s="35"/>
      <c r="J32" s="35"/>
      <c r="K32" s="123">
        <f>ROUND(K134, 2)</f>
        <v>0</v>
      </c>
      <c r="L32" s="35"/>
      <c r="M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20"/>
      <c r="M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4" t="s">
        <v>34</v>
      </c>
      <c r="G34" s="35"/>
      <c r="H34" s="35"/>
      <c r="I34" s="124" t="s">
        <v>33</v>
      </c>
      <c r="J34" s="35"/>
      <c r="K34" s="124" t="s">
        <v>35</v>
      </c>
      <c r="L34" s="35"/>
      <c r="M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5" t="s">
        <v>36</v>
      </c>
      <c r="E35" s="114" t="s">
        <v>37</v>
      </c>
      <c r="F35" s="121">
        <f>ROUND((SUM(BE134:BE996)),  2)</f>
        <v>0</v>
      </c>
      <c r="G35" s="35"/>
      <c r="H35" s="35"/>
      <c r="I35" s="126">
        <v>0.21</v>
      </c>
      <c r="J35" s="35"/>
      <c r="K35" s="121">
        <f>ROUND(((SUM(BE134:BE996))*I35),  2)</f>
        <v>0</v>
      </c>
      <c r="L35" s="35"/>
      <c r="M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38</v>
      </c>
      <c r="F36" s="121">
        <f>ROUND((SUM(BF134:BF996)),  2)</f>
        <v>0</v>
      </c>
      <c r="G36" s="35"/>
      <c r="H36" s="35"/>
      <c r="I36" s="126">
        <v>0.15</v>
      </c>
      <c r="J36" s="35"/>
      <c r="K36" s="121">
        <f>ROUND(((SUM(BF134:BF996))*I36),  2)</f>
        <v>0</v>
      </c>
      <c r="L36" s="35"/>
      <c r="M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39</v>
      </c>
      <c r="F37" s="121">
        <f>ROUND((SUM(BG134:BG996)),  2)</f>
        <v>0</v>
      </c>
      <c r="G37" s="35"/>
      <c r="H37" s="35"/>
      <c r="I37" s="126">
        <v>0.21</v>
      </c>
      <c r="J37" s="35"/>
      <c r="K37" s="121">
        <f>0</f>
        <v>0</v>
      </c>
      <c r="L37" s="35"/>
      <c r="M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40</v>
      </c>
      <c r="F38" s="121">
        <f>ROUND((SUM(BH134:BH996)),  2)</f>
        <v>0</v>
      </c>
      <c r="G38" s="35"/>
      <c r="H38" s="35"/>
      <c r="I38" s="126">
        <v>0.15</v>
      </c>
      <c r="J38" s="35"/>
      <c r="K38" s="121">
        <f>0</f>
        <v>0</v>
      </c>
      <c r="L38" s="35"/>
      <c r="M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41</v>
      </c>
      <c r="F39" s="121">
        <f>ROUND((SUM(BI134:BI996)),  2)</f>
        <v>0</v>
      </c>
      <c r="G39" s="35"/>
      <c r="H39" s="35"/>
      <c r="I39" s="126">
        <v>0</v>
      </c>
      <c r="J39" s="35"/>
      <c r="K39" s="121">
        <f>0</f>
        <v>0</v>
      </c>
      <c r="L39" s="35"/>
      <c r="M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42</v>
      </c>
      <c r="E41" s="129"/>
      <c r="F41" s="129"/>
      <c r="G41" s="130" t="s">
        <v>43</v>
      </c>
      <c r="H41" s="131" t="s">
        <v>44</v>
      </c>
      <c r="I41" s="129"/>
      <c r="J41" s="129"/>
      <c r="K41" s="132">
        <f>SUM(K32:K39)</f>
        <v>0</v>
      </c>
      <c r="L41" s="133"/>
      <c r="M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M43" s="21"/>
    </row>
    <row r="44" spans="1:31" s="1" customFormat="1" ht="14.45" customHeight="1">
      <c r="B44" s="21"/>
      <c r="M44" s="21"/>
    </row>
    <row r="45" spans="1:31" s="1" customFormat="1" ht="14.45" customHeight="1">
      <c r="B45" s="21"/>
      <c r="M45" s="21"/>
    </row>
    <row r="46" spans="1:31" s="1" customFormat="1" ht="14.45" customHeight="1">
      <c r="B46" s="21"/>
      <c r="M46" s="21"/>
    </row>
    <row r="47" spans="1:31" s="1" customFormat="1" ht="14.45" customHeight="1">
      <c r="B47" s="21"/>
      <c r="M47" s="21"/>
    </row>
    <row r="48" spans="1:31" s="1" customFormat="1" ht="14.45" customHeight="1">
      <c r="B48" s="21"/>
      <c r="M48" s="21"/>
    </row>
    <row r="49" spans="1:31" s="1" customFormat="1" ht="14.45" customHeight="1">
      <c r="B49" s="21"/>
      <c r="M49" s="21"/>
    </row>
    <row r="50" spans="1:31" s="2" customFormat="1" ht="14.45" customHeight="1">
      <c r="B50" s="52"/>
      <c r="D50" s="134" t="s">
        <v>45</v>
      </c>
      <c r="E50" s="135"/>
      <c r="F50" s="135"/>
      <c r="G50" s="134" t="s">
        <v>46</v>
      </c>
      <c r="H50" s="135"/>
      <c r="I50" s="135"/>
      <c r="J50" s="135"/>
      <c r="K50" s="135"/>
      <c r="L50" s="135"/>
      <c r="M50" s="52"/>
    </row>
    <row r="51" spans="1:31" ht="11.25">
      <c r="B51" s="21"/>
      <c r="M51" s="21"/>
    </row>
    <row r="52" spans="1:31" ht="11.25">
      <c r="B52" s="21"/>
      <c r="M52" s="21"/>
    </row>
    <row r="53" spans="1:31" ht="11.25">
      <c r="B53" s="21"/>
      <c r="M53" s="21"/>
    </row>
    <row r="54" spans="1:31" ht="11.25">
      <c r="B54" s="21"/>
      <c r="M54" s="21"/>
    </row>
    <row r="55" spans="1:31" ht="11.25">
      <c r="B55" s="21"/>
      <c r="M55" s="21"/>
    </row>
    <row r="56" spans="1:31" ht="11.25">
      <c r="B56" s="21"/>
      <c r="M56" s="21"/>
    </row>
    <row r="57" spans="1:31" ht="11.25">
      <c r="B57" s="21"/>
      <c r="M57" s="21"/>
    </row>
    <row r="58" spans="1:31" ht="11.25">
      <c r="B58" s="21"/>
      <c r="M58" s="21"/>
    </row>
    <row r="59" spans="1:31" ht="11.25">
      <c r="B59" s="21"/>
      <c r="M59" s="21"/>
    </row>
    <row r="60" spans="1:31" ht="11.25">
      <c r="B60" s="21"/>
      <c r="M60" s="21"/>
    </row>
    <row r="61" spans="1:31" s="2" customFormat="1">
      <c r="A61" s="35"/>
      <c r="B61" s="40"/>
      <c r="C61" s="35"/>
      <c r="D61" s="136" t="s">
        <v>47</v>
      </c>
      <c r="E61" s="137"/>
      <c r="F61" s="138" t="s">
        <v>48</v>
      </c>
      <c r="G61" s="136" t="s">
        <v>47</v>
      </c>
      <c r="H61" s="137"/>
      <c r="I61" s="137"/>
      <c r="J61" s="139" t="s">
        <v>48</v>
      </c>
      <c r="K61" s="137"/>
      <c r="L61" s="137"/>
      <c r="M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M62" s="21"/>
    </row>
    <row r="63" spans="1:31" ht="11.25">
      <c r="B63" s="21"/>
      <c r="M63" s="21"/>
    </row>
    <row r="64" spans="1:31" ht="11.25">
      <c r="B64" s="21"/>
      <c r="M64" s="21"/>
    </row>
    <row r="65" spans="1:31" s="2" customFormat="1">
      <c r="A65" s="35"/>
      <c r="B65" s="40"/>
      <c r="C65" s="35"/>
      <c r="D65" s="134" t="s">
        <v>49</v>
      </c>
      <c r="E65" s="140"/>
      <c r="F65" s="140"/>
      <c r="G65" s="134" t="s">
        <v>50</v>
      </c>
      <c r="H65" s="140"/>
      <c r="I65" s="140"/>
      <c r="J65" s="140"/>
      <c r="K65" s="140"/>
      <c r="L65" s="140"/>
      <c r="M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M66" s="21"/>
    </row>
    <row r="67" spans="1:31" ht="11.25">
      <c r="B67" s="21"/>
      <c r="M67" s="21"/>
    </row>
    <row r="68" spans="1:31" ht="11.25">
      <c r="B68" s="21"/>
      <c r="M68" s="21"/>
    </row>
    <row r="69" spans="1:31" ht="11.25">
      <c r="B69" s="21"/>
      <c r="M69" s="21"/>
    </row>
    <row r="70" spans="1:31" ht="11.25">
      <c r="B70" s="21"/>
      <c r="M70" s="21"/>
    </row>
    <row r="71" spans="1:31" ht="11.25">
      <c r="B71" s="21"/>
      <c r="M71" s="21"/>
    </row>
    <row r="72" spans="1:31" ht="11.25">
      <c r="B72" s="21"/>
      <c r="M72" s="21"/>
    </row>
    <row r="73" spans="1:31" ht="11.25">
      <c r="B73" s="21"/>
      <c r="M73" s="21"/>
    </row>
    <row r="74" spans="1:31" ht="11.25">
      <c r="B74" s="21"/>
      <c r="M74" s="21"/>
    </row>
    <row r="75" spans="1:31" ht="11.25">
      <c r="B75" s="21"/>
      <c r="M75" s="21"/>
    </row>
    <row r="76" spans="1:31" s="2" customFormat="1">
      <c r="A76" s="35"/>
      <c r="B76" s="40"/>
      <c r="C76" s="35"/>
      <c r="D76" s="136" t="s">
        <v>47</v>
      </c>
      <c r="E76" s="137"/>
      <c r="F76" s="138" t="s">
        <v>48</v>
      </c>
      <c r="G76" s="136" t="s">
        <v>47</v>
      </c>
      <c r="H76" s="137"/>
      <c r="I76" s="137"/>
      <c r="J76" s="139" t="s">
        <v>48</v>
      </c>
      <c r="K76" s="137"/>
      <c r="L76" s="137"/>
      <c r="M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96</v>
      </c>
      <c r="D82" s="37"/>
      <c r="E82" s="37"/>
      <c r="F82" s="37"/>
      <c r="G82" s="37"/>
      <c r="H82" s="37"/>
      <c r="I82" s="37"/>
      <c r="J82" s="37"/>
      <c r="K82" s="37"/>
      <c r="L82" s="37"/>
      <c r="M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Zateplení obvodového pláště PS v Šumperku</v>
      </c>
      <c r="F85" s="319"/>
      <c r="G85" s="319"/>
      <c r="H85" s="319"/>
      <c r="I85" s="37"/>
      <c r="J85" s="37"/>
      <c r="K85" s="37"/>
      <c r="L85" s="37"/>
      <c r="M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92</v>
      </c>
      <c r="D86" s="37"/>
      <c r="E86" s="37"/>
      <c r="F86" s="37"/>
      <c r="G86" s="37"/>
      <c r="H86" s="37"/>
      <c r="I86" s="37"/>
      <c r="J86" s="37"/>
      <c r="K86" s="37"/>
      <c r="L86" s="37"/>
      <c r="M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9" t="str">
        <f>E9</f>
        <v>SO 02.1 - POZEMNÍ OBJEKTY B...</v>
      </c>
      <c r="F87" s="320"/>
      <c r="G87" s="320"/>
      <c r="H87" s="320"/>
      <c r="I87" s="37"/>
      <c r="J87" s="37"/>
      <c r="K87" s="37"/>
      <c r="L87" s="37"/>
      <c r="M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 xml:space="preserve"> </v>
      </c>
      <c r="G89" s="37"/>
      <c r="H89" s="37"/>
      <c r="I89" s="30" t="s">
        <v>23</v>
      </c>
      <c r="J89" s="67">
        <f>IF(J12="","",J12)</f>
        <v>0</v>
      </c>
      <c r="K89" s="37"/>
      <c r="L89" s="37"/>
      <c r="M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37"/>
      <c r="M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30</v>
      </c>
      <c r="J92" s="33" t="str">
        <f>E24</f>
        <v xml:space="preserve"> </v>
      </c>
      <c r="K92" s="37"/>
      <c r="L92" s="37"/>
      <c r="M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97</v>
      </c>
      <c r="D94" s="146"/>
      <c r="E94" s="146"/>
      <c r="F94" s="146"/>
      <c r="G94" s="146"/>
      <c r="H94" s="146"/>
      <c r="I94" s="147" t="s">
        <v>98</v>
      </c>
      <c r="J94" s="147" t="s">
        <v>99</v>
      </c>
      <c r="K94" s="147" t="s">
        <v>100</v>
      </c>
      <c r="L94" s="146"/>
      <c r="M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8" t="s">
        <v>101</v>
      </c>
      <c r="D96" s="37"/>
      <c r="E96" s="37"/>
      <c r="F96" s="37"/>
      <c r="G96" s="37"/>
      <c r="H96" s="37"/>
      <c r="I96" s="85">
        <f t="shared" ref="I96:J98" si="0">Q134</f>
        <v>0</v>
      </c>
      <c r="J96" s="85">
        <f t="shared" si="0"/>
        <v>0</v>
      </c>
      <c r="K96" s="85">
        <f>K134</f>
        <v>0</v>
      </c>
      <c r="L96" s="37"/>
      <c r="M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102</v>
      </c>
    </row>
    <row r="97" spans="2:13" s="9" customFormat="1" ht="24.95" customHeight="1">
      <c r="B97" s="149"/>
      <c r="C97" s="150"/>
      <c r="D97" s="151" t="s">
        <v>103</v>
      </c>
      <c r="E97" s="152"/>
      <c r="F97" s="152"/>
      <c r="G97" s="152"/>
      <c r="H97" s="152"/>
      <c r="I97" s="153">
        <f t="shared" si="0"/>
        <v>0</v>
      </c>
      <c r="J97" s="153">
        <f t="shared" si="0"/>
        <v>0</v>
      </c>
      <c r="K97" s="153">
        <f>K135</f>
        <v>0</v>
      </c>
      <c r="L97" s="150"/>
      <c r="M97" s="154"/>
    </row>
    <row r="98" spans="2:13" s="10" customFormat="1" ht="19.899999999999999" customHeight="1">
      <c r="B98" s="155"/>
      <c r="C98" s="156"/>
      <c r="D98" s="157" t="s">
        <v>104</v>
      </c>
      <c r="E98" s="158"/>
      <c r="F98" s="158"/>
      <c r="G98" s="158"/>
      <c r="H98" s="158"/>
      <c r="I98" s="159">
        <f t="shared" si="0"/>
        <v>0</v>
      </c>
      <c r="J98" s="159">
        <f t="shared" si="0"/>
        <v>0</v>
      </c>
      <c r="K98" s="159">
        <f>K136</f>
        <v>0</v>
      </c>
      <c r="L98" s="156"/>
      <c r="M98" s="160"/>
    </row>
    <row r="99" spans="2:13" s="10" customFormat="1" ht="19.899999999999999" customHeight="1">
      <c r="B99" s="155"/>
      <c r="C99" s="156"/>
      <c r="D99" s="157" t="s">
        <v>105</v>
      </c>
      <c r="E99" s="158"/>
      <c r="F99" s="158"/>
      <c r="G99" s="158"/>
      <c r="H99" s="158"/>
      <c r="I99" s="159">
        <f>Q220</f>
        <v>0</v>
      </c>
      <c r="J99" s="159">
        <f>R220</f>
        <v>0</v>
      </c>
      <c r="K99" s="159">
        <f>K220</f>
        <v>0</v>
      </c>
      <c r="L99" s="156"/>
      <c r="M99" s="160"/>
    </row>
    <row r="100" spans="2:13" s="10" customFormat="1" ht="19.899999999999999" customHeight="1">
      <c r="B100" s="155"/>
      <c r="C100" s="156"/>
      <c r="D100" s="157" t="s">
        <v>106</v>
      </c>
      <c r="E100" s="158"/>
      <c r="F100" s="158"/>
      <c r="G100" s="158"/>
      <c r="H100" s="158"/>
      <c r="I100" s="159">
        <f>Q228</f>
        <v>0</v>
      </c>
      <c r="J100" s="159">
        <f>R228</f>
        <v>0</v>
      </c>
      <c r="K100" s="159">
        <f>K228</f>
        <v>0</v>
      </c>
      <c r="L100" s="156"/>
      <c r="M100" s="160"/>
    </row>
    <row r="101" spans="2:13" s="10" customFormat="1" ht="19.899999999999999" customHeight="1">
      <c r="B101" s="155"/>
      <c r="C101" s="156"/>
      <c r="D101" s="157" t="s">
        <v>107</v>
      </c>
      <c r="E101" s="158"/>
      <c r="F101" s="158"/>
      <c r="G101" s="158"/>
      <c r="H101" s="158"/>
      <c r="I101" s="159">
        <f>Q239</f>
        <v>0</v>
      </c>
      <c r="J101" s="159">
        <f>R239</f>
        <v>0</v>
      </c>
      <c r="K101" s="159">
        <f>K239</f>
        <v>0</v>
      </c>
      <c r="L101" s="156"/>
      <c r="M101" s="160"/>
    </row>
    <row r="102" spans="2:13" s="10" customFormat="1" ht="19.899999999999999" customHeight="1">
      <c r="B102" s="155"/>
      <c r="C102" s="156"/>
      <c r="D102" s="157" t="s">
        <v>108</v>
      </c>
      <c r="E102" s="158"/>
      <c r="F102" s="158"/>
      <c r="G102" s="158"/>
      <c r="H102" s="158"/>
      <c r="I102" s="159">
        <f>Q287</f>
        <v>0</v>
      </c>
      <c r="J102" s="159">
        <f>R287</f>
        <v>0</v>
      </c>
      <c r="K102" s="159">
        <f>K287</f>
        <v>0</v>
      </c>
      <c r="L102" s="156"/>
      <c r="M102" s="160"/>
    </row>
    <row r="103" spans="2:13" s="10" customFormat="1" ht="19.899999999999999" customHeight="1">
      <c r="B103" s="155"/>
      <c r="C103" s="156"/>
      <c r="D103" s="157" t="s">
        <v>109</v>
      </c>
      <c r="E103" s="158"/>
      <c r="F103" s="158"/>
      <c r="G103" s="158"/>
      <c r="H103" s="158"/>
      <c r="I103" s="159">
        <f>Q478</f>
        <v>0</v>
      </c>
      <c r="J103" s="159">
        <f>R478</f>
        <v>0</v>
      </c>
      <c r="K103" s="159">
        <f>K478</f>
        <v>0</v>
      </c>
      <c r="L103" s="156"/>
      <c r="M103" s="160"/>
    </row>
    <row r="104" spans="2:13" s="10" customFormat="1" ht="19.899999999999999" customHeight="1">
      <c r="B104" s="155"/>
      <c r="C104" s="156"/>
      <c r="D104" s="157" t="s">
        <v>110</v>
      </c>
      <c r="E104" s="158"/>
      <c r="F104" s="158"/>
      <c r="G104" s="158"/>
      <c r="H104" s="158"/>
      <c r="I104" s="159">
        <f>Q486</f>
        <v>0</v>
      </c>
      <c r="J104" s="159">
        <f>R486</f>
        <v>0</v>
      </c>
      <c r="K104" s="159">
        <f>K486</f>
        <v>0</v>
      </c>
      <c r="L104" s="156"/>
      <c r="M104" s="160"/>
    </row>
    <row r="105" spans="2:13" s="10" customFormat="1" ht="19.899999999999999" customHeight="1">
      <c r="B105" s="155"/>
      <c r="C105" s="156"/>
      <c r="D105" s="157" t="s">
        <v>111</v>
      </c>
      <c r="E105" s="158"/>
      <c r="F105" s="158"/>
      <c r="G105" s="158"/>
      <c r="H105" s="158"/>
      <c r="I105" s="159">
        <f>Q604</f>
        <v>0</v>
      </c>
      <c r="J105" s="159">
        <f>R604</f>
        <v>0</v>
      </c>
      <c r="K105" s="159">
        <f>K604</f>
        <v>0</v>
      </c>
      <c r="L105" s="156"/>
      <c r="M105" s="160"/>
    </row>
    <row r="106" spans="2:13" s="10" customFormat="1" ht="19.899999999999999" customHeight="1">
      <c r="B106" s="155"/>
      <c r="C106" s="156"/>
      <c r="D106" s="157" t="s">
        <v>112</v>
      </c>
      <c r="E106" s="158"/>
      <c r="F106" s="158"/>
      <c r="G106" s="158"/>
      <c r="H106" s="158"/>
      <c r="I106" s="159">
        <f>Q621</f>
        <v>0</v>
      </c>
      <c r="J106" s="159">
        <f>R621</f>
        <v>0</v>
      </c>
      <c r="K106" s="159">
        <f>K621</f>
        <v>0</v>
      </c>
      <c r="L106" s="156"/>
      <c r="M106" s="160"/>
    </row>
    <row r="107" spans="2:13" s="9" customFormat="1" ht="24.95" customHeight="1">
      <c r="B107" s="149"/>
      <c r="C107" s="150"/>
      <c r="D107" s="151" t="s">
        <v>113</v>
      </c>
      <c r="E107" s="152"/>
      <c r="F107" s="152"/>
      <c r="G107" s="152"/>
      <c r="H107" s="152"/>
      <c r="I107" s="153">
        <f>Q626</f>
        <v>0</v>
      </c>
      <c r="J107" s="153">
        <f>R626</f>
        <v>0</v>
      </c>
      <c r="K107" s="153">
        <f>K626</f>
        <v>0</v>
      </c>
      <c r="L107" s="150"/>
      <c r="M107" s="154"/>
    </row>
    <row r="108" spans="2:13" s="10" customFormat="1" ht="19.899999999999999" customHeight="1">
      <c r="B108" s="155"/>
      <c r="C108" s="156"/>
      <c r="D108" s="157" t="s">
        <v>114</v>
      </c>
      <c r="E108" s="158"/>
      <c r="F108" s="158"/>
      <c r="G108" s="158"/>
      <c r="H108" s="158"/>
      <c r="I108" s="159">
        <f>Q627</f>
        <v>0</v>
      </c>
      <c r="J108" s="159">
        <f>R627</f>
        <v>0</v>
      </c>
      <c r="K108" s="159">
        <f>K627</f>
        <v>0</v>
      </c>
      <c r="L108" s="156"/>
      <c r="M108" s="160"/>
    </row>
    <row r="109" spans="2:13" s="10" customFormat="1" ht="19.899999999999999" customHeight="1">
      <c r="B109" s="155"/>
      <c r="C109" s="156"/>
      <c r="D109" s="157" t="s">
        <v>115</v>
      </c>
      <c r="E109" s="158"/>
      <c r="F109" s="158"/>
      <c r="G109" s="158"/>
      <c r="H109" s="158"/>
      <c r="I109" s="159">
        <f>Q681</f>
        <v>0</v>
      </c>
      <c r="J109" s="159">
        <f>R681</f>
        <v>0</v>
      </c>
      <c r="K109" s="159">
        <f>K681</f>
        <v>0</v>
      </c>
      <c r="L109" s="156"/>
      <c r="M109" s="160"/>
    </row>
    <row r="110" spans="2:13" s="10" customFormat="1" ht="19.899999999999999" customHeight="1">
      <c r="B110" s="155"/>
      <c r="C110" s="156"/>
      <c r="D110" s="157" t="s">
        <v>116</v>
      </c>
      <c r="E110" s="158"/>
      <c r="F110" s="158"/>
      <c r="G110" s="158"/>
      <c r="H110" s="158"/>
      <c r="I110" s="159">
        <f>Q704</f>
        <v>0</v>
      </c>
      <c r="J110" s="159">
        <f>R704</f>
        <v>0</v>
      </c>
      <c r="K110" s="159">
        <f>K704</f>
        <v>0</v>
      </c>
      <c r="L110" s="156"/>
      <c r="M110" s="160"/>
    </row>
    <row r="111" spans="2:13" s="10" customFormat="1" ht="19.899999999999999" customHeight="1">
      <c r="B111" s="155"/>
      <c r="C111" s="156"/>
      <c r="D111" s="157" t="s">
        <v>117</v>
      </c>
      <c r="E111" s="158"/>
      <c r="F111" s="158"/>
      <c r="G111" s="158"/>
      <c r="H111" s="158"/>
      <c r="I111" s="159">
        <f>Q902</f>
        <v>0</v>
      </c>
      <c r="J111" s="159">
        <f>R902</f>
        <v>0</v>
      </c>
      <c r="K111" s="159">
        <f>K902</f>
        <v>0</v>
      </c>
      <c r="L111" s="156"/>
      <c r="M111" s="160"/>
    </row>
    <row r="112" spans="2:13" s="10" customFormat="1" ht="19.899999999999999" customHeight="1">
      <c r="B112" s="155"/>
      <c r="C112" s="156"/>
      <c r="D112" s="157" t="s">
        <v>118</v>
      </c>
      <c r="E112" s="158"/>
      <c r="F112" s="158"/>
      <c r="G112" s="158"/>
      <c r="H112" s="158"/>
      <c r="I112" s="159">
        <f>Q912</f>
        <v>0</v>
      </c>
      <c r="J112" s="159">
        <f>R912</f>
        <v>0</v>
      </c>
      <c r="K112" s="159">
        <f>K912</f>
        <v>0</v>
      </c>
      <c r="L112" s="156"/>
      <c r="M112" s="160"/>
    </row>
    <row r="113" spans="1:31" s="10" customFormat="1" ht="19.899999999999999" customHeight="1">
      <c r="B113" s="155"/>
      <c r="C113" s="156"/>
      <c r="D113" s="157" t="s">
        <v>119</v>
      </c>
      <c r="E113" s="158"/>
      <c r="F113" s="158"/>
      <c r="G113" s="158"/>
      <c r="H113" s="158"/>
      <c r="I113" s="159">
        <f>Q969</f>
        <v>0</v>
      </c>
      <c r="J113" s="159">
        <f>R969</f>
        <v>0</v>
      </c>
      <c r="K113" s="159">
        <f>K969</f>
        <v>0</v>
      </c>
      <c r="L113" s="156"/>
      <c r="M113" s="160"/>
    </row>
    <row r="114" spans="1:31" s="10" customFormat="1" ht="19.899999999999999" customHeight="1">
      <c r="B114" s="155"/>
      <c r="C114" s="156"/>
      <c r="D114" s="157" t="s">
        <v>120</v>
      </c>
      <c r="E114" s="158"/>
      <c r="F114" s="158"/>
      <c r="G114" s="158"/>
      <c r="H114" s="158"/>
      <c r="I114" s="159">
        <f>Q993</f>
        <v>0</v>
      </c>
      <c r="J114" s="159">
        <f>R993</f>
        <v>0</v>
      </c>
      <c r="K114" s="159">
        <f>K993</f>
        <v>0</v>
      </c>
      <c r="L114" s="156"/>
      <c r="M114" s="160"/>
    </row>
    <row r="115" spans="1:31" s="2" customFormat="1" ht="21.7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5" customHeight="1">
      <c r="A120" s="35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5" customHeight="1">
      <c r="A121" s="35"/>
      <c r="B121" s="36"/>
      <c r="C121" s="24" t="s">
        <v>121</v>
      </c>
      <c r="D121" s="37"/>
      <c r="E121" s="37"/>
      <c r="F121" s="37"/>
      <c r="G121" s="37"/>
      <c r="H121" s="37"/>
      <c r="I121" s="37"/>
      <c r="J121" s="37"/>
      <c r="K121" s="37"/>
      <c r="L121" s="37"/>
      <c r="M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17</v>
      </c>
      <c r="D123" s="37"/>
      <c r="E123" s="37"/>
      <c r="F123" s="37"/>
      <c r="G123" s="37"/>
      <c r="H123" s="37"/>
      <c r="I123" s="37"/>
      <c r="J123" s="37"/>
      <c r="K123" s="37"/>
      <c r="L123" s="37"/>
      <c r="M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318" t="str">
        <f>E7</f>
        <v>Zateplení obvodového pláště PS v Šumperku</v>
      </c>
      <c r="F124" s="319"/>
      <c r="G124" s="319"/>
      <c r="H124" s="319"/>
      <c r="I124" s="37"/>
      <c r="J124" s="37"/>
      <c r="K124" s="37"/>
      <c r="L124" s="37"/>
      <c r="M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92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289" t="str">
        <f>E9</f>
        <v>SO 02.1 - POZEMNÍ OBJEKTY B...</v>
      </c>
      <c r="F126" s="320"/>
      <c r="G126" s="320"/>
      <c r="H126" s="320"/>
      <c r="I126" s="37"/>
      <c r="J126" s="37"/>
      <c r="K126" s="37"/>
      <c r="L126" s="37"/>
      <c r="M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21</v>
      </c>
      <c r="D128" s="37"/>
      <c r="E128" s="37"/>
      <c r="F128" s="28" t="str">
        <f>F12</f>
        <v xml:space="preserve"> </v>
      </c>
      <c r="G128" s="37"/>
      <c r="H128" s="37"/>
      <c r="I128" s="30" t="s">
        <v>23</v>
      </c>
      <c r="J128" s="67">
        <f>IF(J12="","",J12)</f>
        <v>0</v>
      </c>
      <c r="K128" s="37"/>
      <c r="L128" s="37"/>
      <c r="M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24</v>
      </c>
      <c r="D130" s="37"/>
      <c r="E130" s="37"/>
      <c r="F130" s="28" t="str">
        <f>E15</f>
        <v xml:space="preserve"> </v>
      </c>
      <c r="G130" s="37"/>
      <c r="H130" s="37"/>
      <c r="I130" s="30" t="s">
        <v>29</v>
      </c>
      <c r="J130" s="33" t="str">
        <f>E21</f>
        <v xml:space="preserve"> </v>
      </c>
      <c r="K130" s="37"/>
      <c r="L130" s="37"/>
      <c r="M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27</v>
      </c>
      <c r="D131" s="37"/>
      <c r="E131" s="37"/>
      <c r="F131" s="28" t="str">
        <f>IF(E18="","",E18)</f>
        <v>Vyplň údaj</v>
      </c>
      <c r="G131" s="37"/>
      <c r="H131" s="37"/>
      <c r="I131" s="30" t="s">
        <v>30</v>
      </c>
      <c r="J131" s="33" t="str">
        <f>E24</f>
        <v xml:space="preserve"> </v>
      </c>
      <c r="K131" s="37"/>
      <c r="L131" s="37"/>
      <c r="M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1"/>
      <c r="B133" s="162"/>
      <c r="C133" s="163" t="s">
        <v>122</v>
      </c>
      <c r="D133" s="164" t="s">
        <v>57</v>
      </c>
      <c r="E133" s="164" t="s">
        <v>53</v>
      </c>
      <c r="F133" s="164" t="s">
        <v>54</v>
      </c>
      <c r="G133" s="164" t="s">
        <v>123</v>
      </c>
      <c r="H133" s="164" t="s">
        <v>124</v>
      </c>
      <c r="I133" s="164" t="s">
        <v>125</v>
      </c>
      <c r="J133" s="164" t="s">
        <v>126</v>
      </c>
      <c r="K133" s="164" t="s">
        <v>100</v>
      </c>
      <c r="L133" s="165" t="s">
        <v>127</v>
      </c>
      <c r="M133" s="166"/>
      <c r="N133" s="76" t="s">
        <v>1</v>
      </c>
      <c r="O133" s="77" t="s">
        <v>36</v>
      </c>
      <c r="P133" s="77" t="s">
        <v>128</v>
      </c>
      <c r="Q133" s="77" t="s">
        <v>129</v>
      </c>
      <c r="R133" s="77" t="s">
        <v>130</v>
      </c>
      <c r="S133" s="77" t="s">
        <v>131</v>
      </c>
      <c r="T133" s="77" t="s">
        <v>132</v>
      </c>
      <c r="U133" s="77" t="s">
        <v>133</v>
      </c>
      <c r="V133" s="77" t="s">
        <v>134</v>
      </c>
      <c r="W133" s="77" t="s">
        <v>135</v>
      </c>
      <c r="X133" s="78" t="s">
        <v>136</v>
      </c>
      <c r="Y133" s="161"/>
      <c r="Z133" s="161"/>
      <c r="AA133" s="161"/>
      <c r="AB133" s="161"/>
      <c r="AC133" s="161"/>
      <c r="AD133" s="161"/>
      <c r="AE133" s="161"/>
    </row>
    <row r="134" spans="1:65" s="2" customFormat="1" ht="22.9" customHeight="1">
      <c r="A134" s="35"/>
      <c r="B134" s="36"/>
      <c r="C134" s="83" t="s">
        <v>137</v>
      </c>
      <c r="D134" s="37"/>
      <c r="E134" s="37"/>
      <c r="F134" s="37"/>
      <c r="G134" s="37"/>
      <c r="H134" s="37"/>
      <c r="I134" s="37"/>
      <c r="J134" s="37"/>
      <c r="K134" s="167">
        <f>BK134</f>
        <v>0</v>
      </c>
      <c r="L134" s="37"/>
      <c r="M134" s="40"/>
      <c r="N134" s="79"/>
      <c r="O134" s="168"/>
      <c r="P134" s="80"/>
      <c r="Q134" s="169">
        <f>Q135+Q626</f>
        <v>0</v>
      </c>
      <c r="R134" s="169">
        <f>R135+R626</f>
        <v>0</v>
      </c>
      <c r="S134" s="80"/>
      <c r="T134" s="170">
        <f>T135+T626</f>
        <v>0</v>
      </c>
      <c r="U134" s="80"/>
      <c r="V134" s="170">
        <f>V135+V626</f>
        <v>8.1916229999999993E-2</v>
      </c>
      <c r="W134" s="80"/>
      <c r="X134" s="171">
        <f>X135+X626</f>
        <v>0</v>
      </c>
      <c r="Y134" s="35"/>
      <c r="Z134" s="35"/>
      <c r="AA134" s="35"/>
      <c r="AB134" s="35"/>
      <c r="AC134" s="35"/>
      <c r="AD134" s="35"/>
      <c r="AE134" s="35"/>
      <c r="AT134" s="18" t="s">
        <v>73</v>
      </c>
      <c r="AU134" s="18" t="s">
        <v>102</v>
      </c>
      <c r="BK134" s="172">
        <f>BK135+BK626</f>
        <v>0</v>
      </c>
    </row>
    <row r="135" spans="1:65" s="12" customFormat="1" ht="25.9" customHeight="1">
      <c r="B135" s="173"/>
      <c r="C135" s="174"/>
      <c r="D135" s="175" t="s">
        <v>73</v>
      </c>
      <c r="E135" s="176" t="s">
        <v>138</v>
      </c>
      <c r="F135" s="176" t="s">
        <v>139</v>
      </c>
      <c r="G135" s="174"/>
      <c r="H135" s="174"/>
      <c r="I135" s="177"/>
      <c r="J135" s="177"/>
      <c r="K135" s="178">
        <f>BK135</f>
        <v>0</v>
      </c>
      <c r="L135" s="174"/>
      <c r="M135" s="179"/>
      <c r="N135" s="180"/>
      <c r="O135" s="181"/>
      <c r="P135" s="181"/>
      <c r="Q135" s="182">
        <f>Q136+Q220+Q228+Q239+Q287+Q478+Q486+Q604+Q621</f>
        <v>0</v>
      </c>
      <c r="R135" s="182">
        <f>R136+R220+R228+R239+R287+R478+R486+R604+R621</f>
        <v>0</v>
      </c>
      <c r="S135" s="181"/>
      <c r="T135" s="183">
        <f>T136+T220+T228+T239+T287+T478+T486+T604+T621</f>
        <v>0</v>
      </c>
      <c r="U135" s="181"/>
      <c r="V135" s="183">
        <f>V136+V220+V228+V239+V287+V478+V486+V604+V621</f>
        <v>0</v>
      </c>
      <c r="W135" s="181"/>
      <c r="X135" s="184">
        <f>X136+X220+X228+X239+X287+X478+X486+X604+X621</f>
        <v>0</v>
      </c>
      <c r="AR135" s="185" t="s">
        <v>82</v>
      </c>
      <c r="AT135" s="186" t="s">
        <v>73</v>
      </c>
      <c r="AU135" s="186" t="s">
        <v>74</v>
      </c>
      <c r="AY135" s="185" t="s">
        <v>140</v>
      </c>
      <c r="BK135" s="187">
        <f>BK136+BK220+BK228+BK239+BK287+BK478+BK486+BK604+BK621</f>
        <v>0</v>
      </c>
    </row>
    <row r="136" spans="1:65" s="12" customFormat="1" ht="22.9" customHeight="1">
      <c r="B136" s="173"/>
      <c r="C136" s="174"/>
      <c r="D136" s="175" t="s">
        <v>73</v>
      </c>
      <c r="E136" s="188" t="s">
        <v>82</v>
      </c>
      <c r="F136" s="188" t="s">
        <v>141</v>
      </c>
      <c r="G136" s="174"/>
      <c r="H136" s="174"/>
      <c r="I136" s="177"/>
      <c r="J136" s="177"/>
      <c r="K136" s="189">
        <f>BK136</f>
        <v>0</v>
      </c>
      <c r="L136" s="174"/>
      <c r="M136" s="179"/>
      <c r="N136" s="180"/>
      <c r="O136" s="181"/>
      <c r="P136" s="181"/>
      <c r="Q136" s="182">
        <f>SUM(Q137:Q219)</f>
        <v>0</v>
      </c>
      <c r="R136" s="182">
        <f>SUM(R137:R219)</f>
        <v>0</v>
      </c>
      <c r="S136" s="181"/>
      <c r="T136" s="183">
        <f>SUM(T137:T219)</f>
        <v>0</v>
      </c>
      <c r="U136" s="181"/>
      <c r="V136" s="183">
        <f>SUM(V137:V219)</f>
        <v>0</v>
      </c>
      <c r="W136" s="181"/>
      <c r="X136" s="184">
        <f>SUM(X137:X219)</f>
        <v>0</v>
      </c>
      <c r="AR136" s="185" t="s">
        <v>82</v>
      </c>
      <c r="AT136" s="186" t="s">
        <v>73</v>
      </c>
      <c r="AU136" s="186" t="s">
        <v>82</v>
      </c>
      <c r="AY136" s="185" t="s">
        <v>140</v>
      </c>
      <c r="BK136" s="187">
        <f>SUM(BK137:BK219)</f>
        <v>0</v>
      </c>
    </row>
    <row r="137" spans="1:65" s="2" customFormat="1" ht="72">
      <c r="A137" s="35"/>
      <c r="B137" s="36"/>
      <c r="C137" s="190" t="s">
        <v>82</v>
      </c>
      <c r="D137" s="190" t="s">
        <v>142</v>
      </c>
      <c r="E137" s="191" t="s">
        <v>143</v>
      </c>
      <c r="F137" s="192" t="s">
        <v>144</v>
      </c>
      <c r="G137" s="193" t="s">
        <v>145</v>
      </c>
      <c r="H137" s="194">
        <v>51.6</v>
      </c>
      <c r="I137" s="195"/>
      <c r="J137" s="195"/>
      <c r="K137" s="196">
        <f>ROUND(P137*H137,2)</f>
        <v>0</v>
      </c>
      <c r="L137" s="192" t="s">
        <v>146</v>
      </c>
      <c r="M137" s="40"/>
      <c r="N137" s="197" t="s">
        <v>1</v>
      </c>
      <c r="O137" s="198" t="s">
        <v>37</v>
      </c>
      <c r="P137" s="199">
        <f>I137+J137</f>
        <v>0</v>
      </c>
      <c r="Q137" s="199">
        <f>ROUND(I137*H137,2)</f>
        <v>0</v>
      </c>
      <c r="R137" s="199">
        <f>ROUND(J137*H137,2)</f>
        <v>0</v>
      </c>
      <c r="S137" s="72"/>
      <c r="T137" s="200">
        <f>S137*H137</f>
        <v>0</v>
      </c>
      <c r="U137" s="200">
        <v>0</v>
      </c>
      <c r="V137" s="200">
        <f>U137*H137</f>
        <v>0</v>
      </c>
      <c r="W137" s="200">
        <v>0</v>
      </c>
      <c r="X137" s="201">
        <f>W137*H137</f>
        <v>0</v>
      </c>
      <c r="Y137" s="35"/>
      <c r="Z137" s="35"/>
      <c r="AA137" s="35"/>
      <c r="AB137" s="35"/>
      <c r="AC137" s="35"/>
      <c r="AD137" s="35"/>
      <c r="AE137" s="35"/>
      <c r="AR137" s="202" t="s">
        <v>147</v>
      </c>
      <c r="AT137" s="202" t="s">
        <v>142</v>
      </c>
      <c r="AU137" s="202" t="s">
        <v>84</v>
      </c>
      <c r="AY137" s="18" t="s">
        <v>140</v>
      </c>
      <c r="BE137" s="203">
        <f>IF(O137="základní",K137,0)</f>
        <v>0</v>
      </c>
      <c r="BF137" s="203">
        <f>IF(O137="snížená",K137,0)</f>
        <v>0</v>
      </c>
      <c r="BG137" s="203">
        <f>IF(O137="zákl. přenesená",K137,0)</f>
        <v>0</v>
      </c>
      <c r="BH137" s="203">
        <f>IF(O137="sníž. přenesená",K137,0)</f>
        <v>0</v>
      </c>
      <c r="BI137" s="203">
        <f>IF(O137="nulová",K137,0)</f>
        <v>0</v>
      </c>
      <c r="BJ137" s="18" t="s">
        <v>82</v>
      </c>
      <c r="BK137" s="203">
        <f>ROUND(P137*H137,2)</f>
        <v>0</v>
      </c>
      <c r="BL137" s="18" t="s">
        <v>147</v>
      </c>
      <c r="BM137" s="202" t="s">
        <v>84</v>
      </c>
    </row>
    <row r="138" spans="1:65" s="2" customFormat="1" ht="48.75">
      <c r="A138" s="35"/>
      <c r="B138" s="36"/>
      <c r="C138" s="37"/>
      <c r="D138" s="204" t="s">
        <v>148</v>
      </c>
      <c r="E138" s="37"/>
      <c r="F138" s="205" t="s">
        <v>144</v>
      </c>
      <c r="G138" s="37"/>
      <c r="H138" s="37"/>
      <c r="I138" s="206"/>
      <c r="J138" s="206"/>
      <c r="K138" s="37"/>
      <c r="L138" s="37"/>
      <c r="M138" s="40"/>
      <c r="N138" s="207"/>
      <c r="O138" s="208"/>
      <c r="P138" s="72"/>
      <c r="Q138" s="72"/>
      <c r="R138" s="72"/>
      <c r="S138" s="72"/>
      <c r="T138" s="72"/>
      <c r="U138" s="72"/>
      <c r="V138" s="72"/>
      <c r="W138" s="72"/>
      <c r="X138" s="73"/>
      <c r="Y138" s="35"/>
      <c r="Z138" s="35"/>
      <c r="AA138" s="35"/>
      <c r="AB138" s="35"/>
      <c r="AC138" s="35"/>
      <c r="AD138" s="35"/>
      <c r="AE138" s="35"/>
      <c r="AT138" s="18" t="s">
        <v>148</v>
      </c>
      <c r="AU138" s="18" t="s">
        <v>84</v>
      </c>
    </row>
    <row r="139" spans="1:65" s="13" customFormat="1" ht="11.25">
      <c r="B139" s="209"/>
      <c r="C139" s="210"/>
      <c r="D139" s="204" t="s">
        <v>149</v>
      </c>
      <c r="E139" s="211" t="s">
        <v>1</v>
      </c>
      <c r="F139" s="212" t="s">
        <v>150</v>
      </c>
      <c r="G139" s="210"/>
      <c r="H139" s="211" t="s">
        <v>1</v>
      </c>
      <c r="I139" s="213"/>
      <c r="J139" s="213"/>
      <c r="K139" s="210"/>
      <c r="L139" s="210"/>
      <c r="M139" s="214"/>
      <c r="N139" s="215"/>
      <c r="O139" s="216"/>
      <c r="P139" s="216"/>
      <c r="Q139" s="216"/>
      <c r="R139" s="216"/>
      <c r="S139" s="216"/>
      <c r="T139" s="216"/>
      <c r="U139" s="216"/>
      <c r="V139" s="216"/>
      <c r="W139" s="216"/>
      <c r="X139" s="217"/>
      <c r="AT139" s="218" t="s">
        <v>149</v>
      </c>
      <c r="AU139" s="218" t="s">
        <v>84</v>
      </c>
      <c r="AV139" s="13" t="s">
        <v>82</v>
      </c>
      <c r="AW139" s="13" t="s">
        <v>5</v>
      </c>
      <c r="AX139" s="13" t="s">
        <v>74</v>
      </c>
      <c r="AY139" s="218" t="s">
        <v>140</v>
      </c>
    </row>
    <row r="140" spans="1:65" s="14" customFormat="1" ht="11.25">
      <c r="B140" s="219"/>
      <c r="C140" s="220"/>
      <c r="D140" s="204" t="s">
        <v>149</v>
      </c>
      <c r="E140" s="221" t="s">
        <v>1</v>
      </c>
      <c r="F140" s="222" t="s">
        <v>151</v>
      </c>
      <c r="G140" s="220"/>
      <c r="H140" s="223">
        <v>51.6</v>
      </c>
      <c r="I140" s="224"/>
      <c r="J140" s="224"/>
      <c r="K140" s="220"/>
      <c r="L140" s="220"/>
      <c r="M140" s="225"/>
      <c r="N140" s="226"/>
      <c r="O140" s="227"/>
      <c r="P140" s="227"/>
      <c r="Q140" s="227"/>
      <c r="R140" s="227"/>
      <c r="S140" s="227"/>
      <c r="T140" s="227"/>
      <c r="U140" s="227"/>
      <c r="V140" s="227"/>
      <c r="W140" s="227"/>
      <c r="X140" s="228"/>
      <c r="AT140" s="229" t="s">
        <v>149</v>
      </c>
      <c r="AU140" s="229" t="s">
        <v>84</v>
      </c>
      <c r="AV140" s="14" t="s">
        <v>84</v>
      </c>
      <c r="AW140" s="14" t="s">
        <v>5</v>
      </c>
      <c r="AX140" s="14" t="s">
        <v>74</v>
      </c>
      <c r="AY140" s="229" t="s">
        <v>140</v>
      </c>
    </row>
    <row r="141" spans="1:65" s="15" customFormat="1" ht="11.25">
      <c r="B141" s="230"/>
      <c r="C141" s="231"/>
      <c r="D141" s="204" t="s">
        <v>149</v>
      </c>
      <c r="E141" s="232" t="s">
        <v>1</v>
      </c>
      <c r="F141" s="233" t="s">
        <v>152</v>
      </c>
      <c r="G141" s="231"/>
      <c r="H141" s="234">
        <v>51.6</v>
      </c>
      <c r="I141" s="235"/>
      <c r="J141" s="235"/>
      <c r="K141" s="231"/>
      <c r="L141" s="231"/>
      <c r="M141" s="236"/>
      <c r="N141" s="237"/>
      <c r="O141" s="238"/>
      <c r="P141" s="238"/>
      <c r="Q141" s="238"/>
      <c r="R141" s="238"/>
      <c r="S141" s="238"/>
      <c r="T141" s="238"/>
      <c r="U141" s="238"/>
      <c r="V141" s="238"/>
      <c r="W141" s="238"/>
      <c r="X141" s="239"/>
      <c r="AT141" s="240" t="s">
        <v>149</v>
      </c>
      <c r="AU141" s="240" t="s">
        <v>84</v>
      </c>
      <c r="AV141" s="15" t="s">
        <v>153</v>
      </c>
      <c r="AW141" s="15" t="s">
        <v>5</v>
      </c>
      <c r="AX141" s="15" t="s">
        <v>74</v>
      </c>
      <c r="AY141" s="240" t="s">
        <v>140</v>
      </c>
    </row>
    <row r="142" spans="1:65" s="16" customFormat="1" ht="11.25">
      <c r="B142" s="241"/>
      <c r="C142" s="242"/>
      <c r="D142" s="204" t="s">
        <v>149</v>
      </c>
      <c r="E142" s="243" t="s">
        <v>1</v>
      </c>
      <c r="F142" s="244" t="s">
        <v>154</v>
      </c>
      <c r="G142" s="242"/>
      <c r="H142" s="245">
        <v>51.6</v>
      </c>
      <c r="I142" s="246"/>
      <c r="J142" s="246"/>
      <c r="K142" s="242"/>
      <c r="L142" s="242"/>
      <c r="M142" s="247"/>
      <c r="N142" s="248"/>
      <c r="O142" s="249"/>
      <c r="P142" s="249"/>
      <c r="Q142" s="249"/>
      <c r="R142" s="249"/>
      <c r="S142" s="249"/>
      <c r="T142" s="249"/>
      <c r="U142" s="249"/>
      <c r="V142" s="249"/>
      <c r="W142" s="249"/>
      <c r="X142" s="250"/>
      <c r="AT142" s="251" t="s">
        <v>149</v>
      </c>
      <c r="AU142" s="251" t="s">
        <v>84</v>
      </c>
      <c r="AV142" s="16" t="s">
        <v>147</v>
      </c>
      <c r="AW142" s="16" t="s">
        <v>5</v>
      </c>
      <c r="AX142" s="16" t="s">
        <v>82</v>
      </c>
      <c r="AY142" s="251" t="s">
        <v>140</v>
      </c>
    </row>
    <row r="143" spans="1:65" s="2" customFormat="1" ht="48">
      <c r="A143" s="35"/>
      <c r="B143" s="36"/>
      <c r="C143" s="190" t="s">
        <v>84</v>
      </c>
      <c r="D143" s="190" t="s">
        <v>142</v>
      </c>
      <c r="E143" s="191" t="s">
        <v>155</v>
      </c>
      <c r="F143" s="192" t="s">
        <v>156</v>
      </c>
      <c r="G143" s="193" t="s">
        <v>145</v>
      </c>
      <c r="H143" s="194">
        <v>51.6</v>
      </c>
      <c r="I143" s="195"/>
      <c r="J143" s="195"/>
      <c r="K143" s="196">
        <f>ROUND(P143*H143,2)</f>
        <v>0</v>
      </c>
      <c r="L143" s="192" t="s">
        <v>146</v>
      </c>
      <c r="M143" s="40"/>
      <c r="N143" s="197" t="s">
        <v>1</v>
      </c>
      <c r="O143" s="198" t="s">
        <v>37</v>
      </c>
      <c r="P143" s="199">
        <f>I143+J143</f>
        <v>0</v>
      </c>
      <c r="Q143" s="199">
        <f>ROUND(I143*H143,2)</f>
        <v>0</v>
      </c>
      <c r="R143" s="199">
        <f>ROUND(J143*H143,2)</f>
        <v>0</v>
      </c>
      <c r="S143" s="72"/>
      <c r="T143" s="200">
        <f>S143*H143</f>
        <v>0</v>
      </c>
      <c r="U143" s="200">
        <v>0</v>
      </c>
      <c r="V143" s="200">
        <f>U143*H143</f>
        <v>0</v>
      </c>
      <c r="W143" s="200">
        <v>0</v>
      </c>
      <c r="X143" s="201">
        <f>W143*H143</f>
        <v>0</v>
      </c>
      <c r="Y143" s="35"/>
      <c r="Z143" s="35"/>
      <c r="AA143" s="35"/>
      <c r="AB143" s="35"/>
      <c r="AC143" s="35"/>
      <c r="AD143" s="35"/>
      <c r="AE143" s="35"/>
      <c r="AR143" s="202" t="s">
        <v>147</v>
      </c>
      <c r="AT143" s="202" t="s">
        <v>142</v>
      </c>
      <c r="AU143" s="202" t="s">
        <v>84</v>
      </c>
      <c r="AY143" s="18" t="s">
        <v>140</v>
      </c>
      <c r="BE143" s="203">
        <f>IF(O143="základní",K143,0)</f>
        <v>0</v>
      </c>
      <c r="BF143" s="203">
        <f>IF(O143="snížená",K143,0)</f>
        <v>0</v>
      </c>
      <c r="BG143" s="203">
        <f>IF(O143="zákl. přenesená",K143,0)</f>
        <v>0</v>
      </c>
      <c r="BH143" s="203">
        <f>IF(O143="sníž. přenesená",K143,0)</f>
        <v>0</v>
      </c>
      <c r="BI143" s="203">
        <f>IF(O143="nulová",K143,0)</f>
        <v>0</v>
      </c>
      <c r="BJ143" s="18" t="s">
        <v>82</v>
      </c>
      <c r="BK143" s="203">
        <f>ROUND(P143*H143,2)</f>
        <v>0</v>
      </c>
      <c r="BL143" s="18" t="s">
        <v>147</v>
      </c>
      <c r="BM143" s="202" t="s">
        <v>147</v>
      </c>
    </row>
    <row r="144" spans="1:65" s="2" customFormat="1" ht="29.25">
      <c r="A144" s="35"/>
      <c r="B144" s="36"/>
      <c r="C144" s="37"/>
      <c r="D144" s="204" t="s">
        <v>148</v>
      </c>
      <c r="E144" s="37"/>
      <c r="F144" s="205" t="s">
        <v>156</v>
      </c>
      <c r="G144" s="37"/>
      <c r="H144" s="37"/>
      <c r="I144" s="206"/>
      <c r="J144" s="206"/>
      <c r="K144" s="37"/>
      <c r="L144" s="37"/>
      <c r="M144" s="40"/>
      <c r="N144" s="207"/>
      <c r="O144" s="208"/>
      <c r="P144" s="72"/>
      <c r="Q144" s="72"/>
      <c r="R144" s="72"/>
      <c r="S144" s="72"/>
      <c r="T144" s="72"/>
      <c r="U144" s="72"/>
      <c r="V144" s="72"/>
      <c r="W144" s="72"/>
      <c r="X144" s="73"/>
      <c r="Y144" s="35"/>
      <c r="Z144" s="35"/>
      <c r="AA144" s="35"/>
      <c r="AB144" s="35"/>
      <c r="AC144" s="35"/>
      <c r="AD144" s="35"/>
      <c r="AE144" s="35"/>
      <c r="AT144" s="18" t="s">
        <v>148</v>
      </c>
      <c r="AU144" s="18" t="s">
        <v>84</v>
      </c>
    </row>
    <row r="145" spans="1:65" s="13" customFormat="1" ht="22.5">
      <c r="B145" s="209"/>
      <c r="C145" s="210"/>
      <c r="D145" s="204" t="s">
        <v>149</v>
      </c>
      <c r="E145" s="211" t="s">
        <v>1</v>
      </c>
      <c r="F145" s="212" t="s">
        <v>157</v>
      </c>
      <c r="G145" s="210"/>
      <c r="H145" s="211" t="s">
        <v>1</v>
      </c>
      <c r="I145" s="213"/>
      <c r="J145" s="213"/>
      <c r="K145" s="210"/>
      <c r="L145" s="210"/>
      <c r="M145" s="214"/>
      <c r="N145" s="215"/>
      <c r="O145" s="216"/>
      <c r="P145" s="216"/>
      <c r="Q145" s="216"/>
      <c r="R145" s="216"/>
      <c r="S145" s="216"/>
      <c r="T145" s="216"/>
      <c r="U145" s="216"/>
      <c r="V145" s="216"/>
      <c r="W145" s="216"/>
      <c r="X145" s="217"/>
      <c r="AT145" s="218" t="s">
        <v>149</v>
      </c>
      <c r="AU145" s="218" t="s">
        <v>84</v>
      </c>
      <c r="AV145" s="13" t="s">
        <v>82</v>
      </c>
      <c r="AW145" s="13" t="s">
        <v>5</v>
      </c>
      <c r="AX145" s="13" t="s">
        <v>74</v>
      </c>
      <c r="AY145" s="218" t="s">
        <v>140</v>
      </c>
    </row>
    <row r="146" spans="1:65" s="14" customFormat="1" ht="11.25">
      <c r="B146" s="219"/>
      <c r="C146" s="220"/>
      <c r="D146" s="204" t="s">
        <v>149</v>
      </c>
      <c r="E146" s="221" t="s">
        <v>1</v>
      </c>
      <c r="F146" s="222" t="s">
        <v>151</v>
      </c>
      <c r="G146" s="220"/>
      <c r="H146" s="223">
        <v>51.6</v>
      </c>
      <c r="I146" s="224"/>
      <c r="J146" s="224"/>
      <c r="K146" s="220"/>
      <c r="L146" s="220"/>
      <c r="M146" s="225"/>
      <c r="N146" s="226"/>
      <c r="O146" s="227"/>
      <c r="P146" s="227"/>
      <c r="Q146" s="227"/>
      <c r="R146" s="227"/>
      <c r="S146" s="227"/>
      <c r="T146" s="227"/>
      <c r="U146" s="227"/>
      <c r="V146" s="227"/>
      <c r="W146" s="227"/>
      <c r="X146" s="228"/>
      <c r="AT146" s="229" t="s">
        <v>149</v>
      </c>
      <c r="AU146" s="229" t="s">
        <v>84</v>
      </c>
      <c r="AV146" s="14" t="s">
        <v>84</v>
      </c>
      <c r="AW146" s="14" t="s">
        <v>5</v>
      </c>
      <c r="AX146" s="14" t="s">
        <v>74</v>
      </c>
      <c r="AY146" s="229" t="s">
        <v>140</v>
      </c>
    </row>
    <row r="147" spans="1:65" s="15" customFormat="1" ht="11.25">
      <c r="B147" s="230"/>
      <c r="C147" s="231"/>
      <c r="D147" s="204" t="s">
        <v>149</v>
      </c>
      <c r="E147" s="232" t="s">
        <v>1</v>
      </c>
      <c r="F147" s="233" t="s">
        <v>152</v>
      </c>
      <c r="G147" s="231"/>
      <c r="H147" s="234">
        <v>51.6</v>
      </c>
      <c r="I147" s="235"/>
      <c r="J147" s="235"/>
      <c r="K147" s="231"/>
      <c r="L147" s="231"/>
      <c r="M147" s="236"/>
      <c r="N147" s="237"/>
      <c r="O147" s="238"/>
      <c r="P147" s="238"/>
      <c r="Q147" s="238"/>
      <c r="R147" s="238"/>
      <c r="S147" s="238"/>
      <c r="T147" s="238"/>
      <c r="U147" s="238"/>
      <c r="V147" s="238"/>
      <c r="W147" s="238"/>
      <c r="X147" s="239"/>
      <c r="AT147" s="240" t="s">
        <v>149</v>
      </c>
      <c r="AU147" s="240" t="s">
        <v>84</v>
      </c>
      <c r="AV147" s="15" t="s">
        <v>153</v>
      </c>
      <c r="AW147" s="15" t="s">
        <v>5</v>
      </c>
      <c r="AX147" s="15" t="s">
        <v>74</v>
      </c>
      <c r="AY147" s="240" t="s">
        <v>140</v>
      </c>
    </row>
    <row r="148" spans="1:65" s="16" customFormat="1" ht="11.25">
      <c r="B148" s="241"/>
      <c r="C148" s="242"/>
      <c r="D148" s="204" t="s">
        <v>149</v>
      </c>
      <c r="E148" s="243" t="s">
        <v>1</v>
      </c>
      <c r="F148" s="244" t="s">
        <v>154</v>
      </c>
      <c r="G148" s="242"/>
      <c r="H148" s="245">
        <v>51.6</v>
      </c>
      <c r="I148" s="246"/>
      <c r="J148" s="246"/>
      <c r="K148" s="242"/>
      <c r="L148" s="242"/>
      <c r="M148" s="247"/>
      <c r="N148" s="248"/>
      <c r="O148" s="249"/>
      <c r="P148" s="249"/>
      <c r="Q148" s="249"/>
      <c r="R148" s="249"/>
      <c r="S148" s="249"/>
      <c r="T148" s="249"/>
      <c r="U148" s="249"/>
      <c r="V148" s="249"/>
      <c r="W148" s="249"/>
      <c r="X148" s="250"/>
      <c r="AT148" s="251" t="s">
        <v>149</v>
      </c>
      <c r="AU148" s="251" t="s">
        <v>84</v>
      </c>
      <c r="AV148" s="16" t="s">
        <v>147</v>
      </c>
      <c r="AW148" s="16" t="s">
        <v>5</v>
      </c>
      <c r="AX148" s="16" t="s">
        <v>82</v>
      </c>
      <c r="AY148" s="251" t="s">
        <v>140</v>
      </c>
    </row>
    <row r="149" spans="1:65" s="2" customFormat="1" ht="44.25" customHeight="1">
      <c r="A149" s="35"/>
      <c r="B149" s="36"/>
      <c r="C149" s="190" t="s">
        <v>153</v>
      </c>
      <c r="D149" s="190" t="s">
        <v>142</v>
      </c>
      <c r="E149" s="191" t="s">
        <v>158</v>
      </c>
      <c r="F149" s="192" t="s">
        <v>159</v>
      </c>
      <c r="G149" s="193" t="s">
        <v>145</v>
      </c>
      <c r="H149" s="194">
        <v>40</v>
      </c>
      <c r="I149" s="195"/>
      <c r="J149" s="195"/>
      <c r="K149" s="196">
        <f>ROUND(P149*H149,2)</f>
        <v>0</v>
      </c>
      <c r="L149" s="192" t="s">
        <v>146</v>
      </c>
      <c r="M149" s="40"/>
      <c r="N149" s="197" t="s">
        <v>1</v>
      </c>
      <c r="O149" s="198" t="s">
        <v>37</v>
      </c>
      <c r="P149" s="199">
        <f>I149+J149</f>
        <v>0</v>
      </c>
      <c r="Q149" s="199">
        <f>ROUND(I149*H149,2)</f>
        <v>0</v>
      </c>
      <c r="R149" s="199">
        <f>ROUND(J149*H149,2)</f>
        <v>0</v>
      </c>
      <c r="S149" s="72"/>
      <c r="T149" s="200">
        <f>S149*H149</f>
        <v>0</v>
      </c>
      <c r="U149" s="200">
        <v>0</v>
      </c>
      <c r="V149" s="200">
        <f>U149*H149</f>
        <v>0</v>
      </c>
      <c r="W149" s="200">
        <v>0</v>
      </c>
      <c r="X149" s="201">
        <f>W149*H149</f>
        <v>0</v>
      </c>
      <c r="Y149" s="35"/>
      <c r="Z149" s="35"/>
      <c r="AA149" s="35"/>
      <c r="AB149" s="35"/>
      <c r="AC149" s="35"/>
      <c r="AD149" s="35"/>
      <c r="AE149" s="35"/>
      <c r="AR149" s="202" t="s">
        <v>147</v>
      </c>
      <c r="AT149" s="202" t="s">
        <v>142</v>
      </c>
      <c r="AU149" s="202" t="s">
        <v>84</v>
      </c>
      <c r="AY149" s="18" t="s">
        <v>140</v>
      </c>
      <c r="BE149" s="203">
        <f>IF(O149="základní",K149,0)</f>
        <v>0</v>
      </c>
      <c r="BF149" s="203">
        <f>IF(O149="snížená",K149,0)</f>
        <v>0</v>
      </c>
      <c r="BG149" s="203">
        <f>IF(O149="zákl. přenesená",K149,0)</f>
        <v>0</v>
      </c>
      <c r="BH149" s="203">
        <f>IF(O149="sníž. přenesená",K149,0)</f>
        <v>0</v>
      </c>
      <c r="BI149" s="203">
        <f>IF(O149="nulová",K149,0)</f>
        <v>0</v>
      </c>
      <c r="BJ149" s="18" t="s">
        <v>82</v>
      </c>
      <c r="BK149" s="203">
        <f>ROUND(P149*H149,2)</f>
        <v>0</v>
      </c>
      <c r="BL149" s="18" t="s">
        <v>147</v>
      </c>
      <c r="BM149" s="202" t="s">
        <v>160</v>
      </c>
    </row>
    <row r="150" spans="1:65" s="2" customFormat="1" ht="29.25">
      <c r="A150" s="35"/>
      <c r="B150" s="36"/>
      <c r="C150" s="37"/>
      <c r="D150" s="204" t="s">
        <v>148</v>
      </c>
      <c r="E150" s="37"/>
      <c r="F150" s="205" t="s">
        <v>159</v>
      </c>
      <c r="G150" s="37"/>
      <c r="H150" s="37"/>
      <c r="I150" s="206"/>
      <c r="J150" s="206"/>
      <c r="K150" s="37"/>
      <c r="L150" s="37"/>
      <c r="M150" s="40"/>
      <c r="N150" s="207"/>
      <c r="O150" s="208"/>
      <c r="P150" s="72"/>
      <c r="Q150" s="72"/>
      <c r="R150" s="72"/>
      <c r="S150" s="72"/>
      <c r="T150" s="72"/>
      <c r="U150" s="72"/>
      <c r="V150" s="72"/>
      <c r="W150" s="72"/>
      <c r="X150" s="73"/>
      <c r="Y150" s="35"/>
      <c r="Z150" s="35"/>
      <c r="AA150" s="35"/>
      <c r="AB150" s="35"/>
      <c r="AC150" s="35"/>
      <c r="AD150" s="35"/>
      <c r="AE150" s="35"/>
      <c r="AT150" s="18" t="s">
        <v>148</v>
      </c>
      <c r="AU150" s="18" t="s">
        <v>84</v>
      </c>
    </row>
    <row r="151" spans="1:65" s="13" customFormat="1" ht="22.5">
      <c r="B151" s="209"/>
      <c r="C151" s="210"/>
      <c r="D151" s="204" t="s">
        <v>149</v>
      </c>
      <c r="E151" s="211" t="s">
        <v>1</v>
      </c>
      <c r="F151" s="212" t="s">
        <v>161</v>
      </c>
      <c r="G151" s="210"/>
      <c r="H151" s="211" t="s">
        <v>1</v>
      </c>
      <c r="I151" s="213"/>
      <c r="J151" s="213"/>
      <c r="K151" s="210"/>
      <c r="L151" s="210"/>
      <c r="M151" s="214"/>
      <c r="N151" s="215"/>
      <c r="O151" s="216"/>
      <c r="P151" s="216"/>
      <c r="Q151" s="216"/>
      <c r="R151" s="216"/>
      <c r="S151" s="216"/>
      <c r="T151" s="216"/>
      <c r="U151" s="216"/>
      <c r="V151" s="216"/>
      <c r="W151" s="216"/>
      <c r="X151" s="217"/>
      <c r="AT151" s="218" t="s">
        <v>149</v>
      </c>
      <c r="AU151" s="218" t="s">
        <v>84</v>
      </c>
      <c r="AV151" s="13" t="s">
        <v>82</v>
      </c>
      <c r="AW151" s="13" t="s">
        <v>5</v>
      </c>
      <c r="AX151" s="13" t="s">
        <v>74</v>
      </c>
      <c r="AY151" s="218" t="s">
        <v>140</v>
      </c>
    </row>
    <row r="152" spans="1:65" s="13" customFormat="1" ht="11.25">
      <c r="B152" s="209"/>
      <c r="C152" s="210"/>
      <c r="D152" s="204" t="s">
        <v>149</v>
      </c>
      <c r="E152" s="211" t="s">
        <v>1</v>
      </c>
      <c r="F152" s="212" t="s">
        <v>162</v>
      </c>
      <c r="G152" s="210"/>
      <c r="H152" s="211" t="s">
        <v>1</v>
      </c>
      <c r="I152" s="213"/>
      <c r="J152" s="213"/>
      <c r="K152" s="210"/>
      <c r="L152" s="210"/>
      <c r="M152" s="214"/>
      <c r="N152" s="215"/>
      <c r="O152" s="216"/>
      <c r="P152" s="216"/>
      <c r="Q152" s="216"/>
      <c r="R152" s="216"/>
      <c r="S152" s="216"/>
      <c r="T152" s="216"/>
      <c r="U152" s="216"/>
      <c r="V152" s="216"/>
      <c r="W152" s="216"/>
      <c r="X152" s="217"/>
      <c r="AT152" s="218" t="s">
        <v>149</v>
      </c>
      <c r="AU152" s="218" t="s">
        <v>84</v>
      </c>
      <c r="AV152" s="13" t="s">
        <v>82</v>
      </c>
      <c r="AW152" s="13" t="s">
        <v>5</v>
      </c>
      <c r="AX152" s="13" t="s">
        <v>74</v>
      </c>
      <c r="AY152" s="218" t="s">
        <v>140</v>
      </c>
    </row>
    <row r="153" spans="1:65" s="13" customFormat="1" ht="11.25">
      <c r="B153" s="209"/>
      <c r="C153" s="210"/>
      <c r="D153" s="204" t="s">
        <v>149</v>
      </c>
      <c r="E153" s="211" t="s">
        <v>1</v>
      </c>
      <c r="F153" s="212" t="s">
        <v>163</v>
      </c>
      <c r="G153" s="210"/>
      <c r="H153" s="211" t="s">
        <v>1</v>
      </c>
      <c r="I153" s="213"/>
      <c r="J153" s="213"/>
      <c r="K153" s="210"/>
      <c r="L153" s="210"/>
      <c r="M153" s="214"/>
      <c r="N153" s="215"/>
      <c r="O153" s="216"/>
      <c r="P153" s="216"/>
      <c r="Q153" s="216"/>
      <c r="R153" s="216"/>
      <c r="S153" s="216"/>
      <c r="T153" s="216"/>
      <c r="U153" s="216"/>
      <c r="V153" s="216"/>
      <c r="W153" s="216"/>
      <c r="X153" s="217"/>
      <c r="AT153" s="218" t="s">
        <v>149</v>
      </c>
      <c r="AU153" s="218" t="s">
        <v>84</v>
      </c>
      <c r="AV153" s="13" t="s">
        <v>82</v>
      </c>
      <c r="AW153" s="13" t="s">
        <v>5</v>
      </c>
      <c r="AX153" s="13" t="s">
        <v>74</v>
      </c>
      <c r="AY153" s="218" t="s">
        <v>140</v>
      </c>
    </row>
    <row r="154" spans="1:65" s="13" customFormat="1" ht="22.5">
      <c r="B154" s="209"/>
      <c r="C154" s="210"/>
      <c r="D154" s="204" t="s">
        <v>149</v>
      </c>
      <c r="E154" s="211" t="s">
        <v>1</v>
      </c>
      <c r="F154" s="212" t="s">
        <v>164</v>
      </c>
      <c r="G154" s="210"/>
      <c r="H154" s="211" t="s">
        <v>1</v>
      </c>
      <c r="I154" s="213"/>
      <c r="J154" s="213"/>
      <c r="K154" s="210"/>
      <c r="L154" s="210"/>
      <c r="M154" s="214"/>
      <c r="N154" s="215"/>
      <c r="O154" s="216"/>
      <c r="P154" s="216"/>
      <c r="Q154" s="216"/>
      <c r="R154" s="216"/>
      <c r="S154" s="216"/>
      <c r="T154" s="216"/>
      <c r="U154" s="216"/>
      <c r="V154" s="216"/>
      <c r="W154" s="216"/>
      <c r="X154" s="217"/>
      <c r="AT154" s="218" t="s">
        <v>149</v>
      </c>
      <c r="AU154" s="218" t="s">
        <v>84</v>
      </c>
      <c r="AV154" s="13" t="s">
        <v>82</v>
      </c>
      <c r="AW154" s="13" t="s">
        <v>5</v>
      </c>
      <c r="AX154" s="13" t="s">
        <v>74</v>
      </c>
      <c r="AY154" s="218" t="s">
        <v>140</v>
      </c>
    </row>
    <row r="155" spans="1:65" s="14" customFormat="1" ht="11.25">
      <c r="B155" s="219"/>
      <c r="C155" s="220"/>
      <c r="D155" s="204" t="s">
        <v>149</v>
      </c>
      <c r="E155" s="221" t="s">
        <v>1</v>
      </c>
      <c r="F155" s="222" t="s">
        <v>165</v>
      </c>
      <c r="G155" s="220"/>
      <c r="H155" s="223">
        <v>40</v>
      </c>
      <c r="I155" s="224"/>
      <c r="J155" s="224"/>
      <c r="K155" s="220"/>
      <c r="L155" s="220"/>
      <c r="M155" s="225"/>
      <c r="N155" s="226"/>
      <c r="O155" s="227"/>
      <c r="P155" s="227"/>
      <c r="Q155" s="227"/>
      <c r="R155" s="227"/>
      <c r="S155" s="227"/>
      <c r="T155" s="227"/>
      <c r="U155" s="227"/>
      <c r="V155" s="227"/>
      <c r="W155" s="227"/>
      <c r="X155" s="228"/>
      <c r="AT155" s="229" t="s">
        <v>149</v>
      </c>
      <c r="AU155" s="229" t="s">
        <v>84</v>
      </c>
      <c r="AV155" s="14" t="s">
        <v>84</v>
      </c>
      <c r="AW155" s="14" t="s">
        <v>5</v>
      </c>
      <c r="AX155" s="14" t="s">
        <v>74</v>
      </c>
      <c r="AY155" s="229" t="s">
        <v>140</v>
      </c>
    </row>
    <row r="156" spans="1:65" s="16" customFormat="1" ht="11.25">
      <c r="B156" s="241"/>
      <c r="C156" s="242"/>
      <c r="D156" s="204" t="s">
        <v>149</v>
      </c>
      <c r="E156" s="243" t="s">
        <v>1</v>
      </c>
      <c r="F156" s="244" t="s">
        <v>154</v>
      </c>
      <c r="G156" s="242"/>
      <c r="H156" s="245">
        <v>40</v>
      </c>
      <c r="I156" s="246"/>
      <c r="J156" s="246"/>
      <c r="K156" s="242"/>
      <c r="L156" s="242"/>
      <c r="M156" s="247"/>
      <c r="N156" s="248"/>
      <c r="O156" s="249"/>
      <c r="P156" s="249"/>
      <c r="Q156" s="249"/>
      <c r="R156" s="249"/>
      <c r="S156" s="249"/>
      <c r="T156" s="249"/>
      <c r="U156" s="249"/>
      <c r="V156" s="249"/>
      <c r="W156" s="249"/>
      <c r="X156" s="250"/>
      <c r="AT156" s="251" t="s">
        <v>149</v>
      </c>
      <c r="AU156" s="251" t="s">
        <v>84</v>
      </c>
      <c r="AV156" s="16" t="s">
        <v>147</v>
      </c>
      <c r="AW156" s="16" t="s">
        <v>5</v>
      </c>
      <c r="AX156" s="16" t="s">
        <v>82</v>
      </c>
      <c r="AY156" s="251" t="s">
        <v>140</v>
      </c>
    </row>
    <row r="157" spans="1:65" s="2" customFormat="1" ht="48">
      <c r="A157" s="35"/>
      <c r="B157" s="36"/>
      <c r="C157" s="190" t="s">
        <v>147</v>
      </c>
      <c r="D157" s="190" t="s">
        <v>142</v>
      </c>
      <c r="E157" s="191" t="s">
        <v>166</v>
      </c>
      <c r="F157" s="192" t="s">
        <v>167</v>
      </c>
      <c r="G157" s="193" t="s">
        <v>168</v>
      </c>
      <c r="H157" s="194">
        <v>60.052999999999997</v>
      </c>
      <c r="I157" s="195"/>
      <c r="J157" s="195"/>
      <c r="K157" s="196">
        <f>ROUND(P157*H157,2)</f>
        <v>0</v>
      </c>
      <c r="L157" s="192" t="s">
        <v>146</v>
      </c>
      <c r="M157" s="40"/>
      <c r="N157" s="197" t="s">
        <v>1</v>
      </c>
      <c r="O157" s="198" t="s">
        <v>37</v>
      </c>
      <c r="P157" s="199">
        <f>I157+J157</f>
        <v>0</v>
      </c>
      <c r="Q157" s="199">
        <f>ROUND(I157*H157,2)</f>
        <v>0</v>
      </c>
      <c r="R157" s="199">
        <f>ROUND(J157*H157,2)</f>
        <v>0</v>
      </c>
      <c r="S157" s="72"/>
      <c r="T157" s="200">
        <f>S157*H157</f>
        <v>0</v>
      </c>
      <c r="U157" s="200">
        <v>0</v>
      </c>
      <c r="V157" s="200">
        <f>U157*H157</f>
        <v>0</v>
      </c>
      <c r="W157" s="200">
        <v>0</v>
      </c>
      <c r="X157" s="201">
        <f>W157*H157</f>
        <v>0</v>
      </c>
      <c r="Y157" s="35"/>
      <c r="Z157" s="35"/>
      <c r="AA157" s="35"/>
      <c r="AB157" s="35"/>
      <c r="AC157" s="35"/>
      <c r="AD157" s="35"/>
      <c r="AE157" s="35"/>
      <c r="AR157" s="202" t="s">
        <v>147</v>
      </c>
      <c r="AT157" s="202" t="s">
        <v>142</v>
      </c>
      <c r="AU157" s="202" t="s">
        <v>84</v>
      </c>
      <c r="AY157" s="18" t="s">
        <v>140</v>
      </c>
      <c r="BE157" s="203">
        <f>IF(O157="základní",K157,0)</f>
        <v>0</v>
      </c>
      <c r="BF157" s="203">
        <f>IF(O157="snížená",K157,0)</f>
        <v>0</v>
      </c>
      <c r="BG157" s="203">
        <f>IF(O157="zákl. přenesená",K157,0)</f>
        <v>0</v>
      </c>
      <c r="BH157" s="203">
        <f>IF(O157="sníž. přenesená",K157,0)</f>
        <v>0</v>
      </c>
      <c r="BI157" s="203">
        <f>IF(O157="nulová",K157,0)</f>
        <v>0</v>
      </c>
      <c r="BJ157" s="18" t="s">
        <v>82</v>
      </c>
      <c r="BK157" s="203">
        <f>ROUND(P157*H157,2)</f>
        <v>0</v>
      </c>
      <c r="BL157" s="18" t="s">
        <v>147</v>
      </c>
      <c r="BM157" s="202" t="s">
        <v>169</v>
      </c>
    </row>
    <row r="158" spans="1:65" s="2" customFormat="1" ht="29.25">
      <c r="A158" s="35"/>
      <c r="B158" s="36"/>
      <c r="C158" s="37"/>
      <c r="D158" s="204" t="s">
        <v>148</v>
      </c>
      <c r="E158" s="37"/>
      <c r="F158" s="205" t="s">
        <v>167</v>
      </c>
      <c r="G158" s="37"/>
      <c r="H158" s="37"/>
      <c r="I158" s="206"/>
      <c r="J158" s="206"/>
      <c r="K158" s="37"/>
      <c r="L158" s="37"/>
      <c r="M158" s="40"/>
      <c r="N158" s="207"/>
      <c r="O158" s="208"/>
      <c r="P158" s="72"/>
      <c r="Q158" s="72"/>
      <c r="R158" s="72"/>
      <c r="S158" s="72"/>
      <c r="T158" s="72"/>
      <c r="U158" s="72"/>
      <c r="V158" s="72"/>
      <c r="W158" s="72"/>
      <c r="X158" s="73"/>
      <c r="Y158" s="35"/>
      <c r="Z158" s="35"/>
      <c r="AA158" s="35"/>
      <c r="AB158" s="35"/>
      <c r="AC158" s="35"/>
      <c r="AD158" s="35"/>
      <c r="AE158" s="35"/>
      <c r="AT158" s="18" t="s">
        <v>148</v>
      </c>
      <c r="AU158" s="18" t="s">
        <v>84</v>
      </c>
    </row>
    <row r="159" spans="1:65" s="13" customFormat="1" ht="22.5">
      <c r="B159" s="209"/>
      <c r="C159" s="210"/>
      <c r="D159" s="204" t="s">
        <v>149</v>
      </c>
      <c r="E159" s="211" t="s">
        <v>1</v>
      </c>
      <c r="F159" s="212" t="s">
        <v>170</v>
      </c>
      <c r="G159" s="210"/>
      <c r="H159" s="211" t="s">
        <v>1</v>
      </c>
      <c r="I159" s="213"/>
      <c r="J159" s="213"/>
      <c r="K159" s="210"/>
      <c r="L159" s="210"/>
      <c r="M159" s="214"/>
      <c r="N159" s="215"/>
      <c r="O159" s="216"/>
      <c r="P159" s="216"/>
      <c r="Q159" s="216"/>
      <c r="R159" s="216"/>
      <c r="S159" s="216"/>
      <c r="T159" s="216"/>
      <c r="U159" s="216"/>
      <c r="V159" s="216"/>
      <c r="W159" s="216"/>
      <c r="X159" s="217"/>
      <c r="AT159" s="218" t="s">
        <v>149</v>
      </c>
      <c r="AU159" s="218" t="s">
        <v>84</v>
      </c>
      <c r="AV159" s="13" t="s">
        <v>82</v>
      </c>
      <c r="AW159" s="13" t="s">
        <v>5</v>
      </c>
      <c r="AX159" s="13" t="s">
        <v>74</v>
      </c>
      <c r="AY159" s="218" t="s">
        <v>140</v>
      </c>
    </row>
    <row r="160" spans="1:65" s="13" customFormat="1" ht="22.5">
      <c r="B160" s="209"/>
      <c r="C160" s="210"/>
      <c r="D160" s="204" t="s">
        <v>149</v>
      </c>
      <c r="E160" s="211" t="s">
        <v>1</v>
      </c>
      <c r="F160" s="212" t="s">
        <v>171</v>
      </c>
      <c r="G160" s="210"/>
      <c r="H160" s="211" t="s">
        <v>1</v>
      </c>
      <c r="I160" s="213"/>
      <c r="J160" s="213"/>
      <c r="K160" s="210"/>
      <c r="L160" s="210"/>
      <c r="M160" s="214"/>
      <c r="N160" s="215"/>
      <c r="O160" s="216"/>
      <c r="P160" s="216"/>
      <c r="Q160" s="216"/>
      <c r="R160" s="216"/>
      <c r="S160" s="216"/>
      <c r="T160" s="216"/>
      <c r="U160" s="216"/>
      <c r="V160" s="216"/>
      <c r="W160" s="216"/>
      <c r="X160" s="217"/>
      <c r="AT160" s="218" t="s">
        <v>149</v>
      </c>
      <c r="AU160" s="218" t="s">
        <v>84</v>
      </c>
      <c r="AV160" s="13" t="s">
        <v>82</v>
      </c>
      <c r="AW160" s="13" t="s">
        <v>5</v>
      </c>
      <c r="AX160" s="13" t="s">
        <v>74</v>
      </c>
      <c r="AY160" s="218" t="s">
        <v>140</v>
      </c>
    </row>
    <row r="161" spans="1:65" s="14" customFormat="1" ht="11.25">
      <c r="B161" s="219"/>
      <c r="C161" s="220"/>
      <c r="D161" s="204" t="s">
        <v>149</v>
      </c>
      <c r="E161" s="221" t="s">
        <v>1</v>
      </c>
      <c r="F161" s="222" t="s">
        <v>172</v>
      </c>
      <c r="G161" s="220"/>
      <c r="H161" s="223">
        <v>56</v>
      </c>
      <c r="I161" s="224"/>
      <c r="J161" s="224"/>
      <c r="K161" s="220"/>
      <c r="L161" s="220"/>
      <c r="M161" s="225"/>
      <c r="N161" s="226"/>
      <c r="O161" s="227"/>
      <c r="P161" s="227"/>
      <c r="Q161" s="227"/>
      <c r="R161" s="227"/>
      <c r="S161" s="227"/>
      <c r="T161" s="227"/>
      <c r="U161" s="227"/>
      <c r="V161" s="227"/>
      <c r="W161" s="227"/>
      <c r="X161" s="228"/>
      <c r="AT161" s="229" t="s">
        <v>149</v>
      </c>
      <c r="AU161" s="229" t="s">
        <v>84</v>
      </c>
      <c r="AV161" s="14" t="s">
        <v>84</v>
      </c>
      <c r="AW161" s="14" t="s">
        <v>5</v>
      </c>
      <c r="AX161" s="14" t="s">
        <v>74</v>
      </c>
      <c r="AY161" s="229" t="s">
        <v>140</v>
      </c>
    </row>
    <row r="162" spans="1:65" s="13" customFormat="1" ht="22.5">
      <c r="B162" s="209"/>
      <c r="C162" s="210"/>
      <c r="D162" s="204" t="s">
        <v>149</v>
      </c>
      <c r="E162" s="211" t="s">
        <v>1</v>
      </c>
      <c r="F162" s="212" t="s">
        <v>173</v>
      </c>
      <c r="G162" s="210"/>
      <c r="H162" s="211" t="s">
        <v>1</v>
      </c>
      <c r="I162" s="213"/>
      <c r="J162" s="213"/>
      <c r="K162" s="210"/>
      <c r="L162" s="210"/>
      <c r="M162" s="214"/>
      <c r="N162" s="215"/>
      <c r="O162" s="216"/>
      <c r="P162" s="216"/>
      <c r="Q162" s="216"/>
      <c r="R162" s="216"/>
      <c r="S162" s="216"/>
      <c r="T162" s="216"/>
      <c r="U162" s="216"/>
      <c r="V162" s="216"/>
      <c r="W162" s="216"/>
      <c r="X162" s="217"/>
      <c r="AT162" s="218" t="s">
        <v>149</v>
      </c>
      <c r="AU162" s="218" t="s">
        <v>84</v>
      </c>
      <c r="AV162" s="13" t="s">
        <v>82</v>
      </c>
      <c r="AW162" s="13" t="s">
        <v>5</v>
      </c>
      <c r="AX162" s="13" t="s">
        <v>74</v>
      </c>
      <c r="AY162" s="218" t="s">
        <v>140</v>
      </c>
    </row>
    <row r="163" spans="1:65" s="14" customFormat="1" ht="11.25">
      <c r="B163" s="219"/>
      <c r="C163" s="220"/>
      <c r="D163" s="204" t="s">
        <v>149</v>
      </c>
      <c r="E163" s="221" t="s">
        <v>1</v>
      </c>
      <c r="F163" s="222" t="s">
        <v>174</v>
      </c>
      <c r="G163" s="220"/>
      <c r="H163" s="223">
        <v>4.0529999999999999</v>
      </c>
      <c r="I163" s="224"/>
      <c r="J163" s="224"/>
      <c r="K163" s="220"/>
      <c r="L163" s="220"/>
      <c r="M163" s="225"/>
      <c r="N163" s="226"/>
      <c r="O163" s="227"/>
      <c r="P163" s="227"/>
      <c r="Q163" s="227"/>
      <c r="R163" s="227"/>
      <c r="S163" s="227"/>
      <c r="T163" s="227"/>
      <c r="U163" s="227"/>
      <c r="V163" s="227"/>
      <c r="W163" s="227"/>
      <c r="X163" s="228"/>
      <c r="AT163" s="229" t="s">
        <v>149</v>
      </c>
      <c r="AU163" s="229" t="s">
        <v>84</v>
      </c>
      <c r="AV163" s="14" t="s">
        <v>84</v>
      </c>
      <c r="AW163" s="14" t="s">
        <v>5</v>
      </c>
      <c r="AX163" s="14" t="s">
        <v>74</v>
      </c>
      <c r="AY163" s="229" t="s">
        <v>140</v>
      </c>
    </row>
    <row r="164" spans="1:65" s="16" customFormat="1" ht="11.25">
      <c r="B164" s="241"/>
      <c r="C164" s="242"/>
      <c r="D164" s="204" t="s">
        <v>149</v>
      </c>
      <c r="E164" s="243" t="s">
        <v>1</v>
      </c>
      <c r="F164" s="244" t="s">
        <v>154</v>
      </c>
      <c r="G164" s="242"/>
      <c r="H164" s="245">
        <v>60.052999999999997</v>
      </c>
      <c r="I164" s="246"/>
      <c r="J164" s="246"/>
      <c r="K164" s="242"/>
      <c r="L164" s="242"/>
      <c r="M164" s="247"/>
      <c r="N164" s="248"/>
      <c r="O164" s="249"/>
      <c r="P164" s="249"/>
      <c r="Q164" s="249"/>
      <c r="R164" s="249"/>
      <c r="S164" s="249"/>
      <c r="T164" s="249"/>
      <c r="U164" s="249"/>
      <c r="V164" s="249"/>
      <c r="W164" s="249"/>
      <c r="X164" s="250"/>
      <c r="AT164" s="251" t="s">
        <v>149</v>
      </c>
      <c r="AU164" s="251" t="s">
        <v>84</v>
      </c>
      <c r="AV164" s="16" t="s">
        <v>147</v>
      </c>
      <c r="AW164" s="16" t="s">
        <v>5</v>
      </c>
      <c r="AX164" s="16" t="s">
        <v>82</v>
      </c>
      <c r="AY164" s="251" t="s">
        <v>140</v>
      </c>
    </row>
    <row r="165" spans="1:65" s="2" customFormat="1" ht="55.5" customHeight="1">
      <c r="A165" s="35"/>
      <c r="B165" s="36"/>
      <c r="C165" s="190" t="s">
        <v>175</v>
      </c>
      <c r="D165" s="190" t="s">
        <v>142</v>
      </c>
      <c r="E165" s="191" t="s">
        <v>176</v>
      </c>
      <c r="F165" s="192" t="s">
        <v>177</v>
      </c>
      <c r="G165" s="193" t="s">
        <v>168</v>
      </c>
      <c r="H165" s="194">
        <v>60.052999999999997</v>
      </c>
      <c r="I165" s="195"/>
      <c r="J165" s="195"/>
      <c r="K165" s="196">
        <f>ROUND(P165*H165,2)</f>
        <v>0</v>
      </c>
      <c r="L165" s="192" t="s">
        <v>146</v>
      </c>
      <c r="M165" s="40"/>
      <c r="N165" s="197" t="s">
        <v>1</v>
      </c>
      <c r="O165" s="198" t="s">
        <v>37</v>
      </c>
      <c r="P165" s="199">
        <f>I165+J165</f>
        <v>0</v>
      </c>
      <c r="Q165" s="199">
        <f>ROUND(I165*H165,2)</f>
        <v>0</v>
      </c>
      <c r="R165" s="199">
        <f>ROUND(J165*H165,2)</f>
        <v>0</v>
      </c>
      <c r="S165" s="72"/>
      <c r="T165" s="200">
        <f>S165*H165</f>
        <v>0</v>
      </c>
      <c r="U165" s="200">
        <v>0</v>
      </c>
      <c r="V165" s="200">
        <f>U165*H165</f>
        <v>0</v>
      </c>
      <c r="W165" s="200">
        <v>0</v>
      </c>
      <c r="X165" s="201">
        <f>W165*H165</f>
        <v>0</v>
      </c>
      <c r="Y165" s="35"/>
      <c r="Z165" s="35"/>
      <c r="AA165" s="35"/>
      <c r="AB165" s="35"/>
      <c r="AC165" s="35"/>
      <c r="AD165" s="35"/>
      <c r="AE165" s="35"/>
      <c r="AR165" s="202" t="s">
        <v>147</v>
      </c>
      <c r="AT165" s="202" t="s">
        <v>142</v>
      </c>
      <c r="AU165" s="202" t="s">
        <v>84</v>
      </c>
      <c r="AY165" s="18" t="s">
        <v>140</v>
      </c>
      <c r="BE165" s="203">
        <f>IF(O165="základní",K165,0)</f>
        <v>0</v>
      </c>
      <c r="BF165" s="203">
        <f>IF(O165="snížená",K165,0)</f>
        <v>0</v>
      </c>
      <c r="BG165" s="203">
        <f>IF(O165="zákl. přenesená",K165,0)</f>
        <v>0</v>
      </c>
      <c r="BH165" s="203">
        <f>IF(O165="sníž. přenesená",K165,0)</f>
        <v>0</v>
      </c>
      <c r="BI165" s="203">
        <f>IF(O165="nulová",K165,0)</f>
        <v>0</v>
      </c>
      <c r="BJ165" s="18" t="s">
        <v>82</v>
      </c>
      <c r="BK165" s="203">
        <f>ROUND(P165*H165,2)</f>
        <v>0</v>
      </c>
      <c r="BL165" s="18" t="s">
        <v>147</v>
      </c>
      <c r="BM165" s="202" t="s">
        <v>178</v>
      </c>
    </row>
    <row r="166" spans="1:65" s="2" customFormat="1" ht="29.25">
      <c r="A166" s="35"/>
      <c r="B166" s="36"/>
      <c r="C166" s="37"/>
      <c r="D166" s="204" t="s">
        <v>148</v>
      </c>
      <c r="E166" s="37"/>
      <c r="F166" s="205" t="s">
        <v>177</v>
      </c>
      <c r="G166" s="37"/>
      <c r="H166" s="37"/>
      <c r="I166" s="206"/>
      <c r="J166" s="206"/>
      <c r="K166" s="37"/>
      <c r="L166" s="37"/>
      <c r="M166" s="40"/>
      <c r="N166" s="207"/>
      <c r="O166" s="208"/>
      <c r="P166" s="72"/>
      <c r="Q166" s="72"/>
      <c r="R166" s="72"/>
      <c r="S166" s="72"/>
      <c r="T166" s="72"/>
      <c r="U166" s="72"/>
      <c r="V166" s="72"/>
      <c r="W166" s="72"/>
      <c r="X166" s="73"/>
      <c r="Y166" s="35"/>
      <c r="Z166" s="35"/>
      <c r="AA166" s="35"/>
      <c r="AB166" s="35"/>
      <c r="AC166" s="35"/>
      <c r="AD166" s="35"/>
      <c r="AE166" s="35"/>
      <c r="AT166" s="18" t="s">
        <v>148</v>
      </c>
      <c r="AU166" s="18" t="s">
        <v>84</v>
      </c>
    </row>
    <row r="167" spans="1:65" s="13" customFormat="1" ht="22.5">
      <c r="B167" s="209"/>
      <c r="C167" s="210"/>
      <c r="D167" s="204" t="s">
        <v>149</v>
      </c>
      <c r="E167" s="211" t="s">
        <v>1</v>
      </c>
      <c r="F167" s="212" t="s">
        <v>170</v>
      </c>
      <c r="G167" s="210"/>
      <c r="H167" s="211" t="s">
        <v>1</v>
      </c>
      <c r="I167" s="213"/>
      <c r="J167" s="213"/>
      <c r="K167" s="210"/>
      <c r="L167" s="210"/>
      <c r="M167" s="214"/>
      <c r="N167" s="215"/>
      <c r="O167" s="216"/>
      <c r="P167" s="216"/>
      <c r="Q167" s="216"/>
      <c r="R167" s="216"/>
      <c r="S167" s="216"/>
      <c r="T167" s="216"/>
      <c r="U167" s="216"/>
      <c r="V167" s="216"/>
      <c r="W167" s="216"/>
      <c r="X167" s="217"/>
      <c r="AT167" s="218" t="s">
        <v>149</v>
      </c>
      <c r="AU167" s="218" t="s">
        <v>84</v>
      </c>
      <c r="AV167" s="13" t="s">
        <v>82</v>
      </c>
      <c r="AW167" s="13" t="s">
        <v>5</v>
      </c>
      <c r="AX167" s="13" t="s">
        <v>74</v>
      </c>
      <c r="AY167" s="218" t="s">
        <v>140</v>
      </c>
    </row>
    <row r="168" spans="1:65" s="13" customFormat="1" ht="22.5">
      <c r="B168" s="209"/>
      <c r="C168" s="210"/>
      <c r="D168" s="204" t="s">
        <v>149</v>
      </c>
      <c r="E168" s="211" t="s">
        <v>1</v>
      </c>
      <c r="F168" s="212" t="s">
        <v>171</v>
      </c>
      <c r="G168" s="210"/>
      <c r="H168" s="211" t="s">
        <v>1</v>
      </c>
      <c r="I168" s="213"/>
      <c r="J168" s="213"/>
      <c r="K168" s="210"/>
      <c r="L168" s="210"/>
      <c r="M168" s="214"/>
      <c r="N168" s="215"/>
      <c r="O168" s="216"/>
      <c r="P168" s="216"/>
      <c r="Q168" s="216"/>
      <c r="R168" s="216"/>
      <c r="S168" s="216"/>
      <c r="T168" s="216"/>
      <c r="U168" s="216"/>
      <c r="V168" s="216"/>
      <c r="W168" s="216"/>
      <c r="X168" s="217"/>
      <c r="AT168" s="218" t="s">
        <v>149</v>
      </c>
      <c r="AU168" s="218" t="s">
        <v>84</v>
      </c>
      <c r="AV168" s="13" t="s">
        <v>82</v>
      </c>
      <c r="AW168" s="13" t="s">
        <v>5</v>
      </c>
      <c r="AX168" s="13" t="s">
        <v>74</v>
      </c>
      <c r="AY168" s="218" t="s">
        <v>140</v>
      </c>
    </row>
    <row r="169" spans="1:65" s="14" customFormat="1" ht="11.25">
      <c r="B169" s="219"/>
      <c r="C169" s="220"/>
      <c r="D169" s="204" t="s">
        <v>149</v>
      </c>
      <c r="E169" s="221" t="s">
        <v>1</v>
      </c>
      <c r="F169" s="222" t="s">
        <v>172</v>
      </c>
      <c r="G169" s="220"/>
      <c r="H169" s="223">
        <v>56</v>
      </c>
      <c r="I169" s="224"/>
      <c r="J169" s="224"/>
      <c r="K169" s="220"/>
      <c r="L169" s="220"/>
      <c r="M169" s="225"/>
      <c r="N169" s="226"/>
      <c r="O169" s="227"/>
      <c r="P169" s="227"/>
      <c r="Q169" s="227"/>
      <c r="R169" s="227"/>
      <c r="S169" s="227"/>
      <c r="T169" s="227"/>
      <c r="U169" s="227"/>
      <c r="V169" s="227"/>
      <c r="W169" s="227"/>
      <c r="X169" s="228"/>
      <c r="AT169" s="229" t="s">
        <v>149</v>
      </c>
      <c r="AU169" s="229" t="s">
        <v>84</v>
      </c>
      <c r="AV169" s="14" t="s">
        <v>84</v>
      </c>
      <c r="AW169" s="14" t="s">
        <v>5</v>
      </c>
      <c r="AX169" s="14" t="s">
        <v>74</v>
      </c>
      <c r="AY169" s="229" t="s">
        <v>140</v>
      </c>
    </row>
    <row r="170" spans="1:65" s="13" customFormat="1" ht="22.5">
      <c r="B170" s="209"/>
      <c r="C170" s="210"/>
      <c r="D170" s="204" t="s">
        <v>149</v>
      </c>
      <c r="E170" s="211" t="s">
        <v>1</v>
      </c>
      <c r="F170" s="212" t="s">
        <v>173</v>
      </c>
      <c r="G170" s="210"/>
      <c r="H170" s="211" t="s">
        <v>1</v>
      </c>
      <c r="I170" s="213"/>
      <c r="J170" s="213"/>
      <c r="K170" s="210"/>
      <c r="L170" s="210"/>
      <c r="M170" s="214"/>
      <c r="N170" s="215"/>
      <c r="O170" s="216"/>
      <c r="P170" s="216"/>
      <c r="Q170" s="216"/>
      <c r="R170" s="216"/>
      <c r="S170" s="216"/>
      <c r="T170" s="216"/>
      <c r="U170" s="216"/>
      <c r="V170" s="216"/>
      <c r="W170" s="216"/>
      <c r="X170" s="217"/>
      <c r="AT170" s="218" t="s">
        <v>149</v>
      </c>
      <c r="AU170" s="218" t="s">
        <v>84</v>
      </c>
      <c r="AV170" s="13" t="s">
        <v>82</v>
      </c>
      <c r="AW170" s="13" t="s">
        <v>5</v>
      </c>
      <c r="AX170" s="13" t="s">
        <v>74</v>
      </c>
      <c r="AY170" s="218" t="s">
        <v>140</v>
      </c>
    </row>
    <row r="171" spans="1:65" s="14" customFormat="1" ht="11.25">
      <c r="B171" s="219"/>
      <c r="C171" s="220"/>
      <c r="D171" s="204" t="s">
        <v>149</v>
      </c>
      <c r="E171" s="221" t="s">
        <v>1</v>
      </c>
      <c r="F171" s="222" t="s">
        <v>174</v>
      </c>
      <c r="G171" s="220"/>
      <c r="H171" s="223">
        <v>4.0529999999999999</v>
      </c>
      <c r="I171" s="224"/>
      <c r="J171" s="224"/>
      <c r="K171" s="220"/>
      <c r="L171" s="220"/>
      <c r="M171" s="225"/>
      <c r="N171" s="226"/>
      <c r="O171" s="227"/>
      <c r="P171" s="227"/>
      <c r="Q171" s="227"/>
      <c r="R171" s="227"/>
      <c r="S171" s="227"/>
      <c r="T171" s="227"/>
      <c r="U171" s="227"/>
      <c r="V171" s="227"/>
      <c r="W171" s="227"/>
      <c r="X171" s="228"/>
      <c r="AT171" s="229" t="s">
        <v>149</v>
      </c>
      <c r="AU171" s="229" t="s">
        <v>84</v>
      </c>
      <c r="AV171" s="14" t="s">
        <v>84</v>
      </c>
      <c r="AW171" s="14" t="s">
        <v>5</v>
      </c>
      <c r="AX171" s="14" t="s">
        <v>74</v>
      </c>
      <c r="AY171" s="229" t="s">
        <v>140</v>
      </c>
    </row>
    <row r="172" spans="1:65" s="16" customFormat="1" ht="11.25">
      <c r="B172" s="241"/>
      <c r="C172" s="242"/>
      <c r="D172" s="204" t="s">
        <v>149</v>
      </c>
      <c r="E172" s="243" t="s">
        <v>1</v>
      </c>
      <c r="F172" s="244" t="s">
        <v>154</v>
      </c>
      <c r="G172" s="242"/>
      <c r="H172" s="245">
        <v>60.052999999999997</v>
      </c>
      <c r="I172" s="246"/>
      <c r="J172" s="246"/>
      <c r="K172" s="242"/>
      <c r="L172" s="242"/>
      <c r="M172" s="247"/>
      <c r="N172" s="248"/>
      <c r="O172" s="249"/>
      <c r="P172" s="249"/>
      <c r="Q172" s="249"/>
      <c r="R172" s="249"/>
      <c r="S172" s="249"/>
      <c r="T172" s="249"/>
      <c r="U172" s="249"/>
      <c r="V172" s="249"/>
      <c r="W172" s="249"/>
      <c r="X172" s="250"/>
      <c r="AT172" s="251" t="s">
        <v>149</v>
      </c>
      <c r="AU172" s="251" t="s">
        <v>84</v>
      </c>
      <c r="AV172" s="16" t="s">
        <v>147</v>
      </c>
      <c r="AW172" s="16" t="s">
        <v>5</v>
      </c>
      <c r="AX172" s="16" t="s">
        <v>82</v>
      </c>
      <c r="AY172" s="251" t="s">
        <v>140</v>
      </c>
    </row>
    <row r="173" spans="1:65" s="2" customFormat="1" ht="55.5" customHeight="1">
      <c r="A173" s="35"/>
      <c r="B173" s="36"/>
      <c r="C173" s="190" t="s">
        <v>160</v>
      </c>
      <c r="D173" s="190" t="s">
        <v>142</v>
      </c>
      <c r="E173" s="191" t="s">
        <v>179</v>
      </c>
      <c r="F173" s="192" t="s">
        <v>180</v>
      </c>
      <c r="G173" s="193" t="s">
        <v>168</v>
      </c>
      <c r="H173" s="194">
        <v>300.26499999999999</v>
      </c>
      <c r="I173" s="195"/>
      <c r="J173" s="195"/>
      <c r="K173" s="196">
        <f>ROUND(P173*H173,2)</f>
        <v>0</v>
      </c>
      <c r="L173" s="192" t="s">
        <v>146</v>
      </c>
      <c r="M173" s="40"/>
      <c r="N173" s="197" t="s">
        <v>1</v>
      </c>
      <c r="O173" s="198" t="s">
        <v>37</v>
      </c>
      <c r="P173" s="199">
        <f>I173+J173</f>
        <v>0</v>
      </c>
      <c r="Q173" s="199">
        <f>ROUND(I173*H173,2)</f>
        <v>0</v>
      </c>
      <c r="R173" s="199">
        <f>ROUND(J173*H173,2)</f>
        <v>0</v>
      </c>
      <c r="S173" s="72"/>
      <c r="T173" s="200">
        <f>S173*H173</f>
        <v>0</v>
      </c>
      <c r="U173" s="200">
        <v>0</v>
      </c>
      <c r="V173" s="200">
        <f>U173*H173</f>
        <v>0</v>
      </c>
      <c r="W173" s="200">
        <v>0</v>
      </c>
      <c r="X173" s="201">
        <f>W173*H173</f>
        <v>0</v>
      </c>
      <c r="Y173" s="35"/>
      <c r="Z173" s="35"/>
      <c r="AA173" s="35"/>
      <c r="AB173" s="35"/>
      <c r="AC173" s="35"/>
      <c r="AD173" s="35"/>
      <c r="AE173" s="35"/>
      <c r="AR173" s="202" t="s">
        <v>147</v>
      </c>
      <c r="AT173" s="202" t="s">
        <v>142</v>
      </c>
      <c r="AU173" s="202" t="s">
        <v>84</v>
      </c>
      <c r="AY173" s="18" t="s">
        <v>140</v>
      </c>
      <c r="BE173" s="203">
        <f>IF(O173="základní",K173,0)</f>
        <v>0</v>
      </c>
      <c r="BF173" s="203">
        <f>IF(O173="snížená",K173,0)</f>
        <v>0</v>
      </c>
      <c r="BG173" s="203">
        <f>IF(O173="zákl. přenesená",K173,0)</f>
        <v>0</v>
      </c>
      <c r="BH173" s="203">
        <f>IF(O173="sníž. přenesená",K173,0)</f>
        <v>0</v>
      </c>
      <c r="BI173" s="203">
        <f>IF(O173="nulová",K173,0)</f>
        <v>0</v>
      </c>
      <c r="BJ173" s="18" t="s">
        <v>82</v>
      </c>
      <c r="BK173" s="203">
        <f>ROUND(P173*H173,2)</f>
        <v>0</v>
      </c>
      <c r="BL173" s="18" t="s">
        <v>147</v>
      </c>
      <c r="BM173" s="202" t="s">
        <v>181</v>
      </c>
    </row>
    <row r="174" spans="1:65" s="2" customFormat="1" ht="39">
      <c r="A174" s="35"/>
      <c r="B174" s="36"/>
      <c r="C174" s="37"/>
      <c r="D174" s="204" t="s">
        <v>148</v>
      </c>
      <c r="E174" s="37"/>
      <c r="F174" s="205" t="s">
        <v>180</v>
      </c>
      <c r="G174" s="37"/>
      <c r="H174" s="37"/>
      <c r="I174" s="206"/>
      <c r="J174" s="206"/>
      <c r="K174" s="37"/>
      <c r="L174" s="37"/>
      <c r="M174" s="40"/>
      <c r="N174" s="207"/>
      <c r="O174" s="208"/>
      <c r="P174" s="72"/>
      <c r="Q174" s="72"/>
      <c r="R174" s="72"/>
      <c r="S174" s="72"/>
      <c r="T174" s="72"/>
      <c r="U174" s="72"/>
      <c r="V174" s="72"/>
      <c r="W174" s="72"/>
      <c r="X174" s="73"/>
      <c r="Y174" s="35"/>
      <c r="Z174" s="35"/>
      <c r="AA174" s="35"/>
      <c r="AB174" s="35"/>
      <c r="AC174" s="35"/>
      <c r="AD174" s="35"/>
      <c r="AE174" s="35"/>
      <c r="AT174" s="18" t="s">
        <v>148</v>
      </c>
      <c r="AU174" s="18" t="s">
        <v>84</v>
      </c>
    </row>
    <row r="175" spans="1:65" s="14" customFormat="1" ht="11.25">
      <c r="B175" s="219"/>
      <c r="C175" s="220"/>
      <c r="D175" s="204" t="s">
        <v>149</v>
      </c>
      <c r="E175" s="221" t="s">
        <v>1</v>
      </c>
      <c r="F175" s="222" t="s">
        <v>182</v>
      </c>
      <c r="G175" s="220"/>
      <c r="H175" s="223">
        <v>300.26499999999999</v>
      </c>
      <c r="I175" s="224"/>
      <c r="J175" s="224"/>
      <c r="K175" s="220"/>
      <c r="L175" s="220"/>
      <c r="M175" s="225"/>
      <c r="N175" s="226"/>
      <c r="O175" s="227"/>
      <c r="P175" s="227"/>
      <c r="Q175" s="227"/>
      <c r="R175" s="227"/>
      <c r="S175" s="227"/>
      <c r="T175" s="227"/>
      <c r="U175" s="227"/>
      <c r="V175" s="227"/>
      <c r="W175" s="227"/>
      <c r="X175" s="228"/>
      <c r="AT175" s="229" t="s">
        <v>149</v>
      </c>
      <c r="AU175" s="229" t="s">
        <v>84</v>
      </c>
      <c r="AV175" s="14" t="s">
        <v>84</v>
      </c>
      <c r="AW175" s="14" t="s">
        <v>5</v>
      </c>
      <c r="AX175" s="14" t="s">
        <v>74</v>
      </c>
      <c r="AY175" s="229" t="s">
        <v>140</v>
      </c>
    </row>
    <row r="176" spans="1:65" s="16" customFormat="1" ht="11.25">
      <c r="B176" s="241"/>
      <c r="C176" s="242"/>
      <c r="D176" s="204" t="s">
        <v>149</v>
      </c>
      <c r="E176" s="243" t="s">
        <v>1</v>
      </c>
      <c r="F176" s="244" t="s">
        <v>154</v>
      </c>
      <c r="G176" s="242"/>
      <c r="H176" s="245">
        <v>300.26499999999999</v>
      </c>
      <c r="I176" s="246"/>
      <c r="J176" s="246"/>
      <c r="K176" s="242"/>
      <c r="L176" s="242"/>
      <c r="M176" s="247"/>
      <c r="N176" s="248"/>
      <c r="O176" s="249"/>
      <c r="P176" s="249"/>
      <c r="Q176" s="249"/>
      <c r="R176" s="249"/>
      <c r="S176" s="249"/>
      <c r="T176" s="249"/>
      <c r="U176" s="249"/>
      <c r="V176" s="249"/>
      <c r="W176" s="249"/>
      <c r="X176" s="250"/>
      <c r="AT176" s="251" t="s">
        <v>149</v>
      </c>
      <c r="AU176" s="251" t="s">
        <v>84</v>
      </c>
      <c r="AV176" s="16" t="s">
        <v>147</v>
      </c>
      <c r="AW176" s="16" t="s">
        <v>5</v>
      </c>
      <c r="AX176" s="16" t="s">
        <v>82</v>
      </c>
      <c r="AY176" s="251" t="s">
        <v>140</v>
      </c>
    </row>
    <row r="177" spans="1:65" s="2" customFormat="1" ht="60">
      <c r="A177" s="35"/>
      <c r="B177" s="36"/>
      <c r="C177" s="190" t="s">
        <v>183</v>
      </c>
      <c r="D177" s="190" t="s">
        <v>142</v>
      </c>
      <c r="E177" s="191" t="s">
        <v>184</v>
      </c>
      <c r="F177" s="192" t="s">
        <v>185</v>
      </c>
      <c r="G177" s="193" t="s">
        <v>168</v>
      </c>
      <c r="H177" s="194">
        <v>21.209</v>
      </c>
      <c r="I177" s="195"/>
      <c r="J177" s="195"/>
      <c r="K177" s="196">
        <f>ROUND(P177*H177,2)</f>
        <v>0</v>
      </c>
      <c r="L177" s="192" t="s">
        <v>146</v>
      </c>
      <c r="M177" s="40"/>
      <c r="N177" s="197" t="s">
        <v>1</v>
      </c>
      <c r="O177" s="198" t="s">
        <v>37</v>
      </c>
      <c r="P177" s="199">
        <f>I177+J177</f>
        <v>0</v>
      </c>
      <c r="Q177" s="199">
        <f>ROUND(I177*H177,2)</f>
        <v>0</v>
      </c>
      <c r="R177" s="199">
        <f>ROUND(J177*H177,2)</f>
        <v>0</v>
      </c>
      <c r="S177" s="72"/>
      <c r="T177" s="200">
        <f>S177*H177</f>
        <v>0</v>
      </c>
      <c r="U177" s="200">
        <v>0</v>
      </c>
      <c r="V177" s="200">
        <f>U177*H177</f>
        <v>0</v>
      </c>
      <c r="W177" s="200">
        <v>0</v>
      </c>
      <c r="X177" s="201">
        <f>W177*H177</f>
        <v>0</v>
      </c>
      <c r="Y177" s="35"/>
      <c r="Z177" s="35"/>
      <c r="AA177" s="35"/>
      <c r="AB177" s="35"/>
      <c r="AC177" s="35"/>
      <c r="AD177" s="35"/>
      <c r="AE177" s="35"/>
      <c r="AR177" s="202" t="s">
        <v>147</v>
      </c>
      <c r="AT177" s="202" t="s">
        <v>142</v>
      </c>
      <c r="AU177" s="202" t="s">
        <v>84</v>
      </c>
      <c r="AY177" s="18" t="s">
        <v>140</v>
      </c>
      <c r="BE177" s="203">
        <f>IF(O177="základní",K177,0)</f>
        <v>0</v>
      </c>
      <c r="BF177" s="203">
        <f>IF(O177="snížená",K177,0)</f>
        <v>0</v>
      </c>
      <c r="BG177" s="203">
        <f>IF(O177="zákl. přenesená",K177,0)</f>
        <v>0</v>
      </c>
      <c r="BH177" s="203">
        <f>IF(O177="sníž. přenesená",K177,0)</f>
        <v>0</v>
      </c>
      <c r="BI177" s="203">
        <f>IF(O177="nulová",K177,0)</f>
        <v>0</v>
      </c>
      <c r="BJ177" s="18" t="s">
        <v>82</v>
      </c>
      <c r="BK177" s="203">
        <f>ROUND(P177*H177,2)</f>
        <v>0</v>
      </c>
      <c r="BL177" s="18" t="s">
        <v>147</v>
      </c>
      <c r="BM177" s="202" t="s">
        <v>186</v>
      </c>
    </row>
    <row r="178" spans="1:65" s="2" customFormat="1" ht="39">
      <c r="A178" s="35"/>
      <c r="B178" s="36"/>
      <c r="C178" s="37"/>
      <c r="D178" s="204" t="s">
        <v>148</v>
      </c>
      <c r="E178" s="37"/>
      <c r="F178" s="205" t="s">
        <v>185</v>
      </c>
      <c r="G178" s="37"/>
      <c r="H178" s="37"/>
      <c r="I178" s="206"/>
      <c r="J178" s="206"/>
      <c r="K178" s="37"/>
      <c r="L178" s="37"/>
      <c r="M178" s="40"/>
      <c r="N178" s="207"/>
      <c r="O178" s="208"/>
      <c r="P178" s="72"/>
      <c r="Q178" s="72"/>
      <c r="R178" s="72"/>
      <c r="S178" s="72"/>
      <c r="T178" s="72"/>
      <c r="U178" s="72"/>
      <c r="V178" s="72"/>
      <c r="W178" s="72"/>
      <c r="X178" s="73"/>
      <c r="Y178" s="35"/>
      <c r="Z178" s="35"/>
      <c r="AA178" s="35"/>
      <c r="AB178" s="35"/>
      <c r="AC178" s="35"/>
      <c r="AD178" s="35"/>
      <c r="AE178" s="35"/>
      <c r="AT178" s="18" t="s">
        <v>148</v>
      </c>
      <c r="AU178" s="18" t="s">
        <v>84</v>
      </c>
    </row>
    <row r="179" spans="1:65" s="13" customFormat="1" ht="22.5">
      <c r="B179" s="209"/>
      <c r="C179" s="210"/>
      <c r="D179" s="204" t="s">
        <v>149</v>
      </c>
      <c r="E179" s="211" t="s">
        <v>1</v>
      </c>
      <c r="F179" s="212" t="s">
        <v>187</v>
      </c>
      <c r="G179" s="210"/>
      <c r="H179" s="211" t="s">
        <v>1</v>
      </c>
      <c r="I179" s="213"/>
      <c r="J179" s="213"/>
      <c r="K179" s="210"/>
      <c r="L179" s="210"/>
      <c r="M179" s="214"/>
      <c r="N179" s="215"/>
      <c r="O179" s="216"/>
      <c r="P179" s="216"/>
      <c r="Q179" s="216"/>
      <c r="R179" s="216"/>
      <c r="S179" s="216"/>
      <c r="T179" s="216"/>
      <c r="U179" s="216"/>
      <c r="V179" s="216"/>
      <c r="W179" s="216"/>
      <c r="X179" s="217"/>
      <c r="AT179" s="218" t="s">
        <v>149</v>
      </c>
      <c r="AU179" s="218" t="s">
        <v>84</v>
      </c>
      <c r="AV179" s="13" t="s">
        <v>82</v>
      </c>
      <c r="AW179" s="13" t="s">
        <v>5</v>
      </c>
      <c r="AX179" s="13" t="s">
        <v>74</v>
      </c>
      <c r="AY179" s="218" t="s">
        <v>140</v>
      </c>
    </row>
    <row r="180" spans="1:65" s="14" customFormat="1" ht="11.25">
      <c r="B180" s="219"/>
      <c r="C180" s="220"/>
      <c r="D180" s="204" t="s">
        <v>149</v>
      </c>
      <c r="E180" s="221" t="s">
        <v>1</v>
      </c>
      <c r="F180" s="222" t="s">
        <v>188</v>
      </c>
      <c r="G180" s="220"/>
      <c r="H180" s="223">
        <v>21.209</v>
      </c>
      <c r="I180" s="224"/>
      <c r="J180" s="224"/>
      <c r="K180" s="220"/>
      <c r="L180" s="220"/>
      <c r="M180" s="225"/>
      <c r="N180" s="226"/>
      <c r="O180" s="227"/>
      <c r="P180" s="227"/>
      <c r="Q180" s="227"/>
      <c r="R180" s="227"/>
      <c r="S180" s="227"/>
      <c r="T180" s="227"/>
      <c r="U180" s="227"/>
      <c r="V180" s="227"/>
      <c r="W180" s="227"/>
      <c r="X180" s="228"/>
      <c r="AT180" s="229" t="s">
        <v>149</v>
      </c>
      <c r="AU180" s="229" t="s">
        <v>84</v>
      </c>
      <c r="AV180" s="14" t="s">
        <v>84</v>
      </c>
      <c r="AW180" s="14" t="s">
        <v>5</v>
      </c>
      <c r="AX180" s="14" t="s">
        <v>74</v>
      </c>
      <c r="AY180" s="229" t="s">
        <v>140</v>
      </c>
    </row>
    <row r="181" spans="1:65" s="15" customFormat="1" ht="11.25">
      <c r="B181" s="230"/>
      <c r="C181" s="231"/>
      <c r="D181" s="204" t="s">
        <v>149</v>
      </c>
      <c r="E181" s="232" t="s">
        <v>1</v>
      </c>
      <c r="F181" s="233" t="s">
        <v>152</v>
      </c>
      <c r="G181" s="231"/>
      <c r="H181" s="234">
        <v>21.209</v>
      </c>
      <c r="I181" s="235"/>
      <c r="J181" s="235"/>
      <c r="K181" s="231"/>
      <c r="L181" s="231"/>
      <c r="M181" s="236"/>
      <c r="N181" s="237"/>
      <c r="O181" s="238"/>
      <c r="P181" s="238"/>
      <c r="Q181" s="238"/>
      <c r="R181" s="238"/>
      <c r="S181" s="238"/>
      <c r="T181" s="238"/>
      <c r="U181" s="238"/>
      <c r="V181" s="238"/>
      <c r="W181" s="238"/>
      <c r="X181" s="239"/>
      <c r="AT181" s="240" t="s">
        <v>149</v>
      </c>
      <c r="AU181" s="240" t="s">
        <v>84</v>
      </c>
      <c r="AV181" s="15" t="s">
        <v>153</v>
      </c>
      <c r="AW181" s="15" t="s">
        <v>5</v>
      </c>
      <c r="AX181" s="15" t="s">
        <v>74</v>
      </c>
      <c r="AY181" s="240" t="s">
        <v>140</v>
      </c>
    </row>
    <row r="182" spans="1:65" s="16" customFormat="1" ht="11.25">
      <c r="B182" s="241"/>
      <c r="C182" s="242"/>
      <c r="D182" s="204" t="s">
        <v>149</v>
      </c>
      <c r="E182" s="243" t="s">
        <v>1</v>
      </c>
      <c r="F182" s="244" t="s">
        <v>154</v>
      </c>
      <c r="G182" s="242"/>
      <c r="H182" s="245">
        <v>21.209</v>
      </c>
      <c r="I182" s="246"/>
      <c r="J182" s="246"/>
      <c r="K182" s="242"/>
      <c r="L182" s="242"/>
      <c r="M182" s="247"/>
      <c r="N182" s="248"/>
      <c r="O182" s="249"/>
      <c r="P182" s="249"/>
      <c r="Q182" s="249"/>
      <c r="R182" s="249"/>
      <c r="S182" s="249"/>
      <c r="T182" s="249"/>
      <c r="U182" s="249"/>
      <c r="V182" s="249"/>
      <c r="W182" s="249"/>
      <c r="X182" s="250"/>
      <c r="AT182" s="251" t="s">
        <v>149</v>
      </c>
      <c r="AU182" s="251" t="s">
        <v>84</v>
      </c>
      <c r="AV182" s="16" t="s">
        <v>147</v>
      </c>
      <c r="AW182" s="16" t="s">
        <v>5</v>
      </c>
      <c r="AX182" s="16" t="s">
        <v>82</v>
      </c>
      <c r="AY182" s="251" t="s">
        <v>140</v>
      </c>
    </row>
    <row r="183" spans="1:65" s="2" customFormat="1" ht="66.75" customHeight="1">
      <c r="A183" s="35"/>
      <c r="B183" s="36"/>
      <c r="C183" s="190" t="s">
        <v>169</v>
      </c>
      <c r="D183" s="190" t="s">
        <v>142</v>
      </c>
      <c r="E183" s="191" t="s">
        <v>189</v>
      </c>
      <c r="F183" s="192" t="s">
        <v>190</v>
      </c>
      <c r="G183" s="193" t="s">
        <v>168</v>
      </c>
      <c r="H183" s="194">
        <v>169.672</v>
      </c>
      <c r="I183" s="195"/>
      <c r="J183" s="195"/>
      <c r="K183" s="196">
        <f>ROUND(P183*H183,2)</f>
        <v>0</v>
      </c>
      <c r="L183" s="192" t="s">
        <v>146</v>
      </c>
      <c r="M183" s="40"/>
      <c r="N183" s="197" t="s">
        <v>1</v>
      </c>
      <c r="O183" s="198" t="s">
        <v>37</v>
      </c>
      <c r="P183" s="199">
        <f>I183+J183</f>
        <v>0</v>
      </c>
      <c r="Q183" s="199">
        <f>ROUND(I183*H183,2)</f>
        <v>0</v>
      </c>
      <c r="R183" s="199">
        <f>ROUND(J183*H183,2)</f>
        <v>0</v>
      </c>
      <c r="S183" s="72"/>
      <c r="T183" s="200">
        <f>S183*H183</f>
        <v>0</v>
      </c>
      <c r="U183" s="200">
        <v>0</v>
      </c>
      <c r="V183" s="200">
        <f>U183*H183</f>
        <v>0</v>
      </c>
      <c r="W183" s="200">
        <v>0</v>
      </c>
      <c r="X183" s="201">
        <f>W183*H183</f>
        <v>0</v>
      </c>
      <c r="Y183" s="35"/>
      <c r="Z183" s="35"/>
      <c r="AA183" s="35"/>
      <c r="AB183" s="35"/>
      <c r="AC183" s="35"/>
      <c r="AD183" s="35"/>
      <c r="AE183" s="35"/>
      <c r="AR183" s="202" t="s">
        <v>147</v>
      </c>
      <c r="AT183" s="202" t="s">
        <v>142</v>
      </c>
      <c r="AU183" s="202" t="s">
        <v>84</v>
      </c>
      <c r="AY183" s="18" t="s">
        <v>140</v>
      </c>
      <c r="BE183" s="203">
        <f>IF(O183="základní",K183,0)</f>
        <v>0</v>
      </c>
      <c r="BF183" s="203">
        <f>IF(O183="snížená",K183,0)</f>
        <v>0</v>
      </c>
      <c r="BG183" s="203">
        <f>IF(O183="zákl. přenesená",K183,0)</f>
        <v>0</v>
      </c>
      <c r="BH183" s="203">
        <f>IF(O183="sníž. přenesená",K183,0)</f>
        <v>0</v>
      </c>
      <c r="BI183" s="203">
        <f>IF(O183="nulová",K183,0)</f>
        <v>0</v>
      </c>
      <c r="BJ183" s="18" t="s">
        <v>82</v>
      </c>
      <c r="BK183" s="203">
        <f>ROUND(P183*H183,2)</f>
        <v>0</v>
      </c>
      <c r="BL183" s="18" t="s">
        <v>147</v>
      </c>
      <c r="BM183" s="202" t="s">
        <v>191</v>
      </c>
    </row>
    <row r="184" spans="1:65" s="2" customFormat="1" ht="48.75">
      <c r="A184" s="35"/>
      <c r="B184" s="36"/>
      <c r="C184" s="37"/>
      <c r="D184" s="204" t="s">
        <v>148</v>
      </c>
      <c r="E184" s="37"/>
      <c r="F184" s="205" t="s">
        <v>192</v>
      </c>
      <c r="G184" s="37"/>
      <c r="H184" s="37"/>
      <c r="I184" s="206"/>
      <c r="J184" s="206"/>
      <c r="K184" s="37"/>
      <c r="L184" s="37"/>
      <c r="M184" s="40"/>
      <c r="N184" s="207"/>
      <c r="O184" s="208"/>
      <c r="P184" s="72"/>
      <c r="Q184" s="72"/>
      <c r="R184" s="72"/>
      <c r="S184" s="72"/>
      <c r="T184" s="72"/>
      <c r="U184" s="72"/>
      <c r="V184" s="72"/>
      <c r="W184" s="72"/>
      <c r="X184" s="73"/>
      <c r="Y184" s="35"/>
      <c r="Z184" s="35"/>
      <c r="AA184" s="35"/>
      <c r="AB184" s="35"/>
      <c r="AC184" s="35"/>
      <c r="AD184" s="35"/>
      <c r="AE184" s="35"/>
      <c r="AT184" s="18" t="s">
        <v>148</v>
      </c>
      <c r="AU184" s="18" t="s">
        <v>84</v>
      </c>
    </row>
    <row r="185" spans="1:65" s="14" customFormat="1" ht="11.25">
      <c r="B185" s="219"/>
      <c r="C185" s="220"/>
      <c r="D185" s="204" t="s">
        <v>149</v>
      </c>
      <c r="E185" s="221" t="s">
        <v>1</v>
      </c>
      <c r="F185" s="222" t="s">
        <v>193</v>
      </c>
      <c r="G185" s="220"/>
      <c r="H185" s="223">
        <v>169.672</v>
      </c>
      <c r="I185" s="224"/>
      <c r="J185" s="224"/>
      <c r="K185" s="220"/>
      <c r="L185" s="220"/>
      <c r="M185" s="225"/>
      <c r="N185" s="226"/>
      <c r="O185" s="227"/>
      <c r="P185" s="227"/>
      <c r="Q185" s="227"/>
      <c r="R185" s="227"/>
      <c r="S185" s="227"/>
      <c r="T185" s="227"/>
      <c r="U185" s="227"/>
      <c r="V185" s="227"/>
      <c r="W185" s="227"/>
      <c r="X185" s="228"/>
      <c r="AT185" s="229" t="s">
        <v>149</v>
      </c>
      <c r="AU185" s="229" t="s">
        <v>84</v>
      </c>
      <c r="AV185" s="14" t="s">
        <v>84</v>
      </c>
      <c r="AW185" s="14" t="s">
        <v>5</v>
      </c>
      <c r="AX185" s="14" t="s">
        <v>74</v>
      </c>
      <c r="AY185" s="229" t="s">
        <v>140</v>
      </c>
    </row>
    <row r="186" spans="1:65" s="16" customFormat="1" ht="11.25">
      <c r="B186" s="241"/>
      <c r="C186" s="242"/>
      <c r="D186" s="204" t="s">
        <v>149</v>
      </c>
      <c r="E186" s="243" t="s">
        <v>1</v>
      </c>
      <c r="F186" s="244" t="s">
        <v>154</v>
      </c>
      <c r="G186" s="242"/>
      <c r="H186" s="245">
        <v>169.672</v>
      </c>
      <c r="I186" s="246"/>
      <c r="J186" s="246"/>
      <c r="K186" s="242"/>
      <c r="L186" s="242"/>
      <c r="M186" s="247"/>
      <c r="N186" s="248"/>
      <c r="O186" s="249"/>
      <c r="P186" s="249"/>
      <c r="Q186" s="249"/>
      <c r="R186" s="249"/>
      <c r="S186" s="249"/>
      <c r="T186" s="249"/>
      <c r="U186" s="249"/>
      <c r="V186" s="249"/>
      <c r="W186" s="249"/>
      <c r="X186" s="250"/>
      <c r="AT186" s="251" t="s">
        <v>149</v>
      </c>
      <c r="AU186" s="251" t="s">
        <v>84</v>
      </c>
      <c r="AV186" s="16" t="s">
        <v>147</v>
      </c>
      <c r="AW186" s="16" t="s">
        <v>5</v>
      </c>
      <c r="AX186" s="16" t="s">
        <v>82</v>
      </c>
      <c r="AY186" s="251" t="s">
        <v>140</v>
      </c>
    </row>
    <row r="187" spans="1:65" s="2" customFormat="1" ht="36">
      <c r="A187" s="35"/>
      <c r="B187" s="36"/>
      <c r="C187" s="190" t="s">
        <v>194</v>
      </c>
      <c r="D187" s="190" t="s">
        <v>142</v>
      </c>
      <c r="E187" s="191" t="s">
        <v>195</v>
      </c>
      <c r="F187" s="192" t="s">
        <v>196</v>
      </c>
      <c r="G187" s="193" t="s">
        <v>168</v>
      </c>
      <c r="H187" s="194">
        <v>60.052999999999997</v>
      </c>
      <c r="I187" s="195"/>
      <c r="J187" s="195"/>
      <c r="K187" s="196">
        <f>ROUND(P187*H187,2)</f>
        <v>0</v>
      </c>
      <c r="L187" s="192" t="s">
        <v>146</v>
      </c>
      <c r="M187" s="40"/>
      <c r="N187" s="197" t="s">
        <v>1</v>
      </c>
      <c r="O187" s="198" t="s">
        <v>37</v>
      </c>
      <c r="P187" s="199">
        <f>I187+J187</f>
        <v>0</v>
      </c>
      <c r="Q187" s="199">
        <f>ROUND(I187*H187,2)</f>
        <v>0</v>
      </c>
      <c r="R187" s="199">
        <f>ROUND(J187*H187,2)</f>
        <v>0</v>
      </c>
      <c r="S187" s="72"/>
      <c r="T187" s="200">
        <f>S187*H187</f>
        <v>0</v>
      </c>
      <c r="U187" s="200">
        <v>0</v>
      </c>
      <c r="V187" s="200">
        <f>U187*H187</f>
        <v>0</v>
      </c>
      <c r="W187" s="200">
        <v>0</v>
      </c>
      <c r="X187" s="201">
        <f>W187*H187</f>
        <v>0</v>
      </c>
      <c r="Y187" s="35"/>
      <c r="Z187" s="35"/>
      <c r="AA187" s="35"/>
      <c r="AB187" s="35"/>
      <c r="AC187" s="35"/>
      <c r="AD187" s="35"/>
      <c r="AE187" s="35"/>
      <c r="AR187" s="202" t="s">
        <v>147</v>
      </c>
      <c r="AT187" s="202" t="s">
        <v>142</v>
      </c>
      <c r="AU187" s="202" t="s">
        <v>84</v>
      </c>
      <c r="AY187" s="18" t="s">
        <v>140</v>
      </c>
      <c r="BE187" s="203">
        <f>IF(O187="základní",K187,0)</f>
        <v>0</v>
      </c>
      <c r="BF187" s="203">
        <f>IF(O187="snížená",K187,0)</f>
        <v>0</v>
      </c>
      <c r="BG187" s="203">
        <f>IF(O187="zákl. přenesená",K187,0)</f>
        <v>0</v>
      </c>
      <c r="BH187" s="203">
        <f>IF(O187="sníž. přenesená",K187,0)</f>
        <v>0</v>
      </c>
      <c r="BI187" s="203">
        <f>IF(O187="nulová",K187,0)</f>
        <v>0</v>
      </c>
      <c r="BJ187" s="18" t="s">
        <v>82</v>
      </c>
      <c r="BK187" s="203">
        <f>ROUND(P187*H187,2)</f>
        <v>0</v>
      </c>
      <c r="BL187" s="18" t="s">
        <v>147</v>
      </c>
      <c r="BM187" s="202" t="s">
        <v>197</v>
      </c>
    </row>
    <row r="188" spans="1:65" s="2" customFormat="1" ht="19.5">
      <c r="A188" s="35"/>
      <c r="B188" s="36"/>
      <c r="C188" s="37"/>
      <c r="D188" s="204" t="s">
        <v>148</v>
      </c>
      <c r="E188" s="37"/>
      <c r="F188" s="205" t="s">
        <v>196</v>
      </c>
      <c r="G188" s="37"/>
      <c r="H188" s="37"/>
      <c r="I188" s="206"/>
      <c r="J188" s="206"/>
      <c r="K188" s="37"/>
      <c r="L188" s="37"/>
      <c r="M188" s="40"/>
      <c r="N188" s="207"/>
      <c r="O188" s="208"/>
      <c r="P188" s="72"/>
      <c r="Q188" s="72"/>
      <c r="R188" s="72"/>
      <c r="S188" s="72"/>
      <c r="T188" s="72"/>
      <c r="U188" s="72"/>
      <c r="V188" s="72"/>
      <c r="W188" s="72"/>
      <c r="X188" s="73"/>
      <c r="Y188" s="35"/>
      <c r="Z188" s="35"/>
      <c r="AA188" s="35"/>
      <c r="AB188" s="35"/>
      <c r="AC188" s="35"/>
      <c r="AD188" s="35"/>
      <c r="AE188" s="35"/>
      <c r="AT188" s="18" t="s">
        <v>148</v>
      </c>
      <c r="AU188" s="18" t="s">
        <v>84</v>
      </c>
    </row>
    <row r="189" spans="1:65" s="14" customFormat="1" ht="11.25">
      <c r="B189" s="219"/>
      <c r="C189" s="220"/>
      <c r="D189" s="204" t="s">
        <v>149</v>
      </c>
      <c r="E189" s="221" t="s">
        <v>1</v>
      </c>
      <c r="F189" s="222" t="s">
        <v>198</v>
      </c>
      <c r="G189" s="220"/>
      <c r="H189" s="223">
        <v>60.052999999999997</v>
      </c>
      <c r="I189" s="224"/>
      <c r="J189" s="224"/>
      <c r="K189" s="220"/>
      <c r="L189" s="220"/>
      <c r="M189" s="225"/>
      <c r="N189" s="226"/>
      <c r="O189" s="227"/>
      <c r="P189" s="227"/>
      <c r="Q189" s="227"/>
      <c r="R189" s="227"/>
      <c r="S189" s="227"/>
      <c r="T189" s="227"/>
      <c r="U189" s="227"/>
      <c r="V189" s="227"/>
      <c r="W189" s="227"/>
      <c r="X189" s="228"/>
      <c r="AT189" s="229" t="s">
        <v>149</v>
      </c>
      <c r="AU189" s="229" t="s">
        <v>84</v>
      </c>
      <c r="AV189" s="14" t="s">
        <v>84</v>
      </c>
      <c r="AW189" s="14" t="s">
        <v>5</v>
      </c>
      <c r="AX189" s="14" t="s">
        <v>74</v>
      </c>
      <c r="AY189" s="229" t="s">
        <v>140</v>
      </c>
    </row>
    <row r="190" spans="1:65" s="16" customFormat="1" ht="11.25">
      <c r="B190" s="241"/>
      <c r="C190" s="242"/>
      <c r="D190" s="204" t="s">
        <v>149</v>
      </c>
      <c r="E190" s="243" t="s">
        <v>1</v>
      </c>
      <c r="F190" s="244" t="s">
        <v>154</v>
      </c>
      <c r="G190" s="242"/>
      <c r="H190" s="245">
        <v>60.052999999999997</v>
      </c>
      <c r="I190" s="246"/>
      <c r="J190" s="246"/>
      <c r="K190" s="242"/>
      <c r="L190" s="242"/>
      <c r="M190" s="247"/>
      <c r="N190" s="248"/>
      <c r="O190" s="249"/>
      <c r="P190" s="249"/>
      <c r="Q190" s="249"/>
      <c r="R190" s="249"/>
      <c r="S190" s="249"/>
      <c r="T190" s="249"/>
      <c r="U190" s="249"/>
      <c r="V190" s="249"/>
      <c r="W190" s="249"/>
      <c r="X190" s="250"/>
      <c r="AT190" s="251" t="s">
        <v>149</v>
      </c>
      <c r="AU190" s="251" t="s">
        <v>84</v>
      </c>
      <c r="AV190" s="16" t="s">
        <v>147</v>
      </c>
      <c r="AW190" s="16" t="s">
        <v>5</v>
      </c>
      <c r="AX190" s="16" t="s">
        <v>82</v>
      </c>
      <c r="AY190" s="251" t="s">
        <v>140</v>
      </c>
    </row>
    <row r="191" spans="1:65" s="2" customFormat="1" ht="36">
      <c r="A191" s="35"/>
      <c r="B191" s="36"/>
      <c r="C191" s="190" t="s">
        <v>178</v>
      </c>
      <c r="D191" s="190" t="s">
        <v>142</v>
      </c>
      <c r="E191" s="191" t="s">
        <v>199</v>
      </c>
      <c r="F191" s="192" t="s">
        <v>200</v>
      </c>
      <c r="G191" s="193" t="s">
        <v>168</v>
      </c>
      <c r="H191" s="194">
        <v>21.209</v>
      </c>
      <c r="I191" s="195"/>
      <c r="J191" s="195"/>
      <c r="K191" s="196">
        <f>ROUND(P191*H191,2)</f>
        <v>0</v>
      </c>
      <c r="L191" s="192" t="s">
        <v>146</v>
      </c>
      <c r="M191" s="40"/>
      <c r="N191" s="197" t="s">
        <v>1</v>
      </c>
      <c r="O191" s="198" t="s">
        <v>37</v>
      </c>
      <c r="P191" s="199">
        <f>I191+J191</f>
        <v>0</v>
      </c>
      <c r="Q191" s="199">
        <f>ROUND(I191*H191,2)</f>
        <v>0</v>
      </c>
      <c r="R191" s="199">
        <f>ROUND(J191*H191,2)</f>
        <v>0</v>
      </c>
      <c r="S191" s="72"/>
      <c r="T191" s="200">
        <f>S191*H191</f>
        <v>0</v>
      </c>
      <c r="U191" s="200">
        <v>0</v>
      </c>
      <c r="V191" s="200">
        <f>U191*H191</f>
        <v>0</v>
      </c>
      <c r="W191" s="200">
        <v>0</v>
      </c>
      <c r="X191" s="201">
        <f>W191*H191</f>
        <v>0</v>
      </c>
      <c r="Y191" s="35"/>
      <c r="Z191" s="35"/>
      <c r="AA191" s="35"/>
      <c r="AB191" s="35"/>
      <c r="AC191" s="35"/>
      <c r="AD191" s="35"/>
      <c r="AE191" s="35"/>
      <c r="AR191" s="202" t="s">
        <v>147</v>
      </c>
      <c r="AT191" s="202" t="s">
        <v>142</v>
      </c>
      <c r="AU191" s="202" t="s">
        <v>84</v>
      </c>
      <c r="AY191" s="18" t="s">
        <v>140</v>
      </c>
      <c r="BE191" s="203">
        <f>IF(O191="základní",K191,0)</f>
        <v>0</v>
      </c>
      <c r="BF191" s="203">
        <f>IF(O191="snížená",K191,0)</f>
        <v>0</v>
      </c>
      <c r="BG191" s="203">
        <f>IF(O191="zákl. přenesená",K191,0)</f>
        <v>0</v>
      </c>
      <c r="BH191" s="203">
        <f>IF(O191="sníž. přenesená",K191,0)</f>
        <v>0</v>
      </c>
      <c r="BI191" s="203">
        <f>IF(O191="nulová",K191,0)</f>
        <v>0</v>
      </c>
      <c r="BJ191" s="18" t="s">
        <v>82</v>
      </c>
      <c r="BK191" s="203">
        <f>ROUND(P191*H191,2)</f>
        <v>0</v>
      </c>
      <c r="BL191" s="18" t="s">
        <v>147</v>
      </c>
      <c r="BM191" s="202" t="s">
        <v>201</v>
      </c>
    </row>
    <row r="192" spans="1:65" s="2" customFormat="1" ht="19.5">
      <c r="A192" s="35"/>
      <c r="B192" s="36"/>
      <c r="C192" s="37"/>
      <c r="D192" s="204" t="s">
        <v>148</v>
      </c>
      <c r="E192" s="37"/>
      <c r="F192" s="205" t="s">
        <v>200</v>
      </c>
      <c r="G192" s="37"/>
      <c r="H192" s="37"/>
      <c r="I192" s="206"/>
      <c r="J192" s="206"/>
      <c r="K192" s="37"/>
      <c r="L192" s="37"/>
      <c r="M192" s="40"/>
      <c r="N192" s="207"/>
      <c r="O192" s="208"/>
      <c r="P192" s="72"/>
      <c r="Q192" s="72"/>
      <c r="R192" s="72"/>
      <c r="S192" s="72"/>
      <c r="T192" s="72"/>
      <c r="U192" s="72"/>
      <c r="V192" s="72"/>
      <c r="W192" s="72"/>
      <c r="X192" s="73"/>
      <c r="Y192" s="35"/>
      <c r="Z192" s="35"/>
      <c r="AA192" s="35"/>
      <c r="AB192" s="35"/>
      <c r="AC192" s="35"/>
      <c r="AD192" s="35"/>
      <c r="AE192" s="35"/>
      <c r="AT192" s="18" t="s">
        <v>148</v>
      </c>
      <c r="AU192" s="18" t="s">
        <v>84</v>
      </c>
    </row>
    <row r="193" spans="1:65" s="14" customFormat="1" ht="11.25">
      <c r="B193" s="219"/>
      <c r="C193" s="220"/>
      <c r="D193" s="204" t="s">
        <v>149</v>
      </c>
      <c r="E193" s="221" t="s">
        <v>1</v>
      </c>
      <c r="F193" s="222" t="s">
        <v>202</v>
      </c>
      <c r="G193" s="220"/>
      <c r="H193" s="223">
        <v>21.209</v>
      </c>
      <c r="I193" s="224"/>
      <c r="J193" s="224"/>
      <c r="K193" s="220"/>
      <c r="L193" s="220"/>
      <c r="M193" s="225"/>
      <c r="N193" s="226"/>
      <c r="O193" s="227"/>
      <c r="P193" s="227"/>
      <c r="Q193" s="227"/>
      <c r="R193" s="227"/>
      <c r="S193" s="227"/>
      <c r="T193" s="227"/>
      <c r="U193" s="227"/>
      <c r="V193" s="227"/>
      <c r="W193" s="227"/>
      <c r="X193" s="228"/>
      <c r="AT193" s="229" t="s">
        <v>149</v>
      </c>
      <c r="AU193" s="229" t="s">
        <v>84</v>
      </c>
      <c r="AV193" s="14" t="s">
        <v>84</v>
      </c>
      <c r="AW193" s="14" t="s">
        <v>5</v>
      </c>
      <c r="AX193" s="14" t="s">
        <v>74</v>
      </c>
      <c r="AY193" s="229" t="s">
        <v>140</v>
      </c>
    </row>
    <row r="194" spans="1:65" s="16" customFormat="1" ht="11.25">
      <c r="B194" s="241"/>
      <c r="C194" s="242"/>
      <c r="D194" s="204" t="s">
        <v>149</v>
      </c>
      <c r="E194" s="243" t="s">
        <v>1</v>
      </c>
      <c r="F194" s="244" t="s">
        <v>154</v>
      </c>
      <c r="G194" s="242"/>
      <c r="H194" s="245">
        <v>21.209</v>
      </c>
      <c r="I194" s="246"/>
      <c r="J194" s="246"/>
      <c r="K194" s="242"/>
      <c r="L194" s="242"/>
      <c r="M194" s="247"/>
      <c r="N194" s="248"/>
      <c r="O194" s="249"/>
      <c r="P194" s="249"/>
      <c r="Q194" s="249"/>
      <c r="R194" s="249"/>
      <c r="S194" s="249"/>
      <c r="T194" s="249"/>
      <c r="U194" s="249"/>
      <c r="V194" s="249"/>
      <c r="W194" s="249"/>
      <c r="X194" s="250"/>
      <c r="AT194" s="251" t="s">
        <v>149</v>
      </c>
      <c r="AU194" s="251" t="s">
        <v>84</v>
      </c>
      <c r="AV194" s="16" t="s">
        <v>147</v>
      </c>
      <c r="AW194" s="16" t="s">
        <v>5</v>
      </c>
      <c r="AX194" s="16" t="s">
        <v>82</v>
      </c>
      <c r="AY194" s="251" t="s">
        <v>140</v>
      </c>
    </row>
    <row r="195" spans="1:65" s="2" customFormat="1" ht="44.25" customHeight="1">
      <c r="A195" s="35"/>
      <c r="B195" s="36"/>
      <c r="C195" s="190" t="s">
        <v>203</v>
      </c>
      <c r="D195" s="190" t="s">
        <v>142</v>
      </c>
      <c r="E195" s="191" t="s">
        <v>204</v>
      </c>
      <c r="F195" s="192" t="s">
        <v>205</v>
      </c>
      <c r="G195" s="193" t="s">
        <v>206</v>
      </c>
      <c r="H195" s="194">
        <v>42.417999999999999</v>
      </c>
      <c r="I195" s="195"/>
      <c r="J195" s="195"/>
      <c r="K195" s="196">
        <f>ROUND(P195*H195,2)</f>
        <v>0</v>
      </c>
      <c r="L195" s="192" t="s">
        <v>146</v>
      </c>
      <c r="M195" s="40"/>
      <c r="N195" s="197" t="s">
        <v>1</v>
      </c>
      <c r="O195" s="198" t="s">
        <v>37</v>
      </c>
      <c r="P195" s="199">
        <f>I195+J195</f>
        <v>0</v>
      </c>
      <c r="Q195" s="199">
        <f>ROUND(I195*H195,2)</f>
        <v>0</v>
      </c>
      <c r="R195" s="199">
        <f>ROUND(J195*H195,2)</f>
        <v>0</v>
      </c>
      <c r="S195" s="72"/>
      <c r="T195" s="200">
        <f>S195*H195</f>
        <v>0</v>
      </c>
      <c r="U195" s="200">
        <v>0</v>
      </c>
      <c r="V195" s="200">
        <f>U195*H195</f>
        <v>0</v>
      </c>
      <c r="W195" s="200">
        <v>0</v>
      </c>
      <c r="X195" s="201">
        <f>W195*H195</f>
        <v>0</v>
      </c>
      <c r="Y195" s="35"/>
      <c r="Z195" s="35"/>
      <c r="AA195" s="35"/>
      <c r="AB195" s="35"/>
      <c r="AC195" s="35"/>
      <c r="AD195" s="35"/>
      <c r="AE195" s="35"/>
      <c r="AR195" s="202" t="s">
        <v>147</v>
      </c>
      <c r="AT195" s="202" t="s">
        <v>142</v>
      </c>
      <c r="AU195" s="202" t="s">
        <v>84</v>
      </c>
      <c r="AY195" s="18" t="s">
        <v>140</v>
      </c>
      <c r="BE195" s="203">
        <f>IF(O195="základní",K195,0)</f>
        <v>0</v>
      </c>
      <c r="BF195" s="203">
        <f>IF(O195="snížená",K195,0)</f>
        <v>0</v>
      </c>
      <c r="BG195" s="203">
        <f>IF(O195="zákl. přenesená",K195,0)</f>
        <v>0</v>
      </c>
      <c r="BH195" s="203">
        <f>IF(O195="sníž. přenesená",K195,0)</f>
        <v>0</v>
      </c>
      <c r="BI195" s="203">
        <f>IF(O195="nulová",K195,0)</f>
        <v>0</v>
      </c>
      <c r="BJ195" s="18" t="s">
        <v>82</v>
      </c>
      <c r="BK195" s="203">
        <f>ROUND(P195*H195,2)</f>
        <v>0</v>
      </c>
      <c r="BL195" s="18" t="s">
        <v>147</v>
      </c>
      <c r="BM195" s="202" t="s">
        <v>207</v>
      </c>
    </row>
    <row r="196" spans="1:65" s="2" customFormat="1" ht="29.25">
      <c r="A196" s="35"/>
      <c r="B196" s="36"/>
      <c r="C196" s="37"/>
      <c r="D196" s="204" t="s">
        <v>148</v>
      </c>
      <c r="E196" s="37"/>
      <c r="F196" s="205" t="s">
        <v>205</v>
      </c>
      <c r="G196" s="37"/>
      <c r="H196" s="37"/>
      <c r="I196" s="206"/>
      <c r="J196" s="206"/>
      <c r="K196" s="37"/>
      <c r="L196" s="37"/>
      <c r="M196" s="40"/>
      <c r="N196" s="207"/>
      <c r="O196" s="208"/>
      <c r="P196" s="72"/>
      <c r="Q196" s="72"/>
      <c r="R196" s="72"/>
      <c r="S196" s="72"/>
      <c r="T196" s="72"/>
      <c r="U196" s="72"/>
      <c r="V196" s="72"/>
      <c r="W196" s="72"/>
      <c r="X196" s="73"/>
      <c r="Y196" s="35"/>
      <c r="Z196" s="35"/>
      <c r="AA196" s="35"/>
      <c r="AB196" s="35"/>
      <c r="AC196" s="35"/>
      <c r="AD196" s="35"/>
      <c r="AE196" s="35"/>
      <c r="AT196" s="18" t="s">
        <v>148</v>
      </c>
      <c r="AU196" s="18" t="s">
        <v>84</v>
      </c>
    </row>
    <row r="197" spans="1:65" s="14" customFormat="1" ht="11.25">
      <c r="B197" s="219"/>
      <c r="C197" s="220"/>
      <c r="D197" s="204" t="s">
        <v>149</v>
      </c>
      <c r="E197" s="221" t="s">
        <v>1</v>
      </c>
      <c r="F197" s="222" t="s">
        <v>208</v>
      </c>
      <c r="G197" s="220"/>
      <c r="H197" s="223">
        <v>42.417999999999999</v>
      </c>
      <c r="I197" s="224"/>
      <c r="J197" s="224"/>
      <c r="K197" s="220"/>
      <c r="L197" s="220"/>
      <c r="M197" s="225"/>
      <c r="N197" s="226"/>
      <c r="O197" s="227"/>
      <c r="P197" s="227"/>
      <c r="Q197" s="227"/>
      <c r="R197" s="227"/>
      <c r="S197" s="227"/>
      <c r="T197" s="227"/>
      <c r="U197" s="227"/>
      <c r="V197" s="227"/>
      <c r="W197" s="227"/>
      <c r="X197" s="228"/>
      <c r="AT197" s="229" t="s">
        <v>149</v>
      </c>
      <c r="AU197" s="229" t="s">
        <v>84</v>
      </c>
      <c r="AV197" s="14" t="s">
        <v>84</v>
      </c>
      <c r="AW197" s="14" t="s">
        <v>5</v>
      </c>
      <c r="AX197" s="14" t="s">
        <v>74</v>
      </c>
      <c r="AY197" s="229" t="s">
        <v>140</v>
      </c>
    </row>
    <row r="198" spans="1:65" s="16" customFormat="1" ht="11.25">
      <c r="B198" s="241"/>
      <c r="C198" s="242"/>
      <c r="D198" s="204" t="s">
        <v>149</v>
      </c>
      <c r="E198" s="243" t="s">
        <v>1</v>
      </c>
      <c r="F198" s="244" t="s">
        <v>154</v>
      </c>
      <c r="G198" s="242"/>
      <c r="H198" s="245">
        <v>42.417999999999999</v>
      </c>
      <c r="I198" s="246"/>
      <c r="J198" s="246"/>
      <c r="K198" s="242"/>
      <c r="L198" s="242"/>
      <c r="M198" s="247"/>
      <c r="N198" s="248"/>
      <c r="O198" s="249"/>
      <c r="P198" s="249"/>
      <c r="Q198" s="249"/>
      <c r="R198" s="249"/>
      <c r="S198" s="249"/>
      <c r="T198" s="249"/>
      <c r="U198" s="249"/>
      <c r="V198" s="249"/>
      <c r="W198" s="249"/>
      <c r="X198" s="250"/>
      <c r="AT198" s="251" t="s">
        <v>149</v>
      </c>
      <c r="AU198" s="251" t="s">
        <v>84</v>
      </c>
      <c r="AV198" s="16" t="s">
        <v>147</v>
      </c>
      <c r="AW198" s="16" t="s">
        <v>5</v>
      </c>
      <c r="AX198" s="16" t="s">
        <v>82</v>
      </c>
      <c r="AY198" s="251" t="s">
        <v>140</v>
      </c>
    </row>
    <row r="199" spans="1:65" s="2" customFormat="1" ht="44.25" customHeight="1">
      <c r="A199" s="35"/>
      <c r="B199" s="36"/>
      <c r="C199" s="190" t="s">
        <v>181</v>
      </c>
      <c r="D199" s="190" t="s">
        <v>142</v>
      </c>
      <c r="E199" s="191" t="s">
        <v>209</v>
      </c>
      <c r="F199" s="192" t="s">
        <v>210</v>
      </c>
      <c r="G199" s="193" t="s">
        <v>168</v>
      </c>
      <c r="H199" s="194">
        <v>38.844000000000001</v>
      </c>
      <c r="I199" s="195"/>
      <c r="J199" s="195"/>
      <c r="K199" s="196">
        <f>ROUND(P199*H199,2)</f>
        <v>0</v>
      </c>
      <c r="L199" s="192" t="s">
        <v>146</v>
      </c>
      <c r="M199" s="40"/>
      <c r="N199" s="197" t="s">
        <v>1</v>
      </c>
      <c r="O199" s="198" t="s">
        <v>37</v>
      </c>
      <c r="P199" s="199">
        <f>I199+J199</f>
        <v>0</v>
      </c>
      <c r="Q199" s="199">
        <f>ROUND(I199*H199,2)</f>
        <v>0</v>
      </c>
      <c r="R199" s="199">
        <f>ROUND(J199*H199,2)</f>
        <v>0</v>
      </c>
      <c r="S199" s="72"/>
      <c r="T199" s="200">
        <f>S199*H199</f>
        <v>0</v>
      </c>
      <c r="U199" s="200">
        <v>0</v>
      </c>
      <c r="V199" s="200">
        <f>U199*H199</f>
        <v>0</v>
      </c>
      <c r="W199" s="200">
        <v>0</v>
      </c>
      <c r="X199" s="201">
        <f>W199*H199</f>
        <v>0</v>
      </c>
      <c r="Y199" s="35"/>
      <c r="Z199" s="35"/>
      <c r="AA199" s="35"/>
      <c r="AB199" s="35"/>
      <c r="AC199" s="35"/>
      <c r="AD199" s="35"/>
      <c r="AE199" s="35"/>
      <c r="AR199" s="202" t="s">
        <v>147</v>
      </c>
      <c r="AT199" s="202" t="s">
        <v>142</v>
      </c>
      <c r="AU199" s="202" t="s">
        <v>84</v>
      </c>
      <c r="AY199" s="18" t="s">
        <v>140</v>
      </c>
      <c r="BE199" s="203">
        <f>IF(O199="základní",K199,0)</f>
        <v>0</v>
      </c>
      <c r="BF199" s="203">
        <f>IF(O199="snížená",K199,0)</f>
        <v>0</v>
      </c>
      <c r="BG199" s="203">
        <f>IF(O199="zákl. přenesená",K199,0)</f>
        <v>0</v>
      </c>
      <c r="BH199" s="203">
        <f>IF(O199="sníž. přenesená",K199,0)</f>
        <v>0</v>
      </c>
      <c r="BI199" s="203">
        <f>IF(O199="nulová",K199,0)</f>
        <v>0</v>
      </c>
      <c r="BJ199" s="18" t="s">
        <v>82</v>
      </c>
      <c r="BK199" s="203">
        <f>ROUND(P199*H199,2)</f>
        <v>0</v>
      </c>
      <c r="BL199" s="18" t="s">
        <v>147</v>
      </c>
      <c r="BM199" s="202" t="s">
        <v>211</v>
      </c>
    </row>
    <row r="200" spans="1:65" s="2" customFormat="1" ht="29.25">
      <c r="A200" s="35"/>
      <c r="B200" s="36"/>
      <c r="C200" s="37"/>
      <c r="D200" s="204" t="s">
        <v>148</v>
      </c>
      <c r="E200" s="37"/>
      <c r="F200" s="205" t="s">
        <v>210</v>
      </c>
      <c r="G200" s="37"/>
      <c r="H200" s="37"/>
      <c r="I200" s="206"/>
      <c r="J200" s="206"/>
      <c r="K200" s="37"/>
      <c r="L200" s="37"/>
      <c r="M200" s="40"/>
      <c r="N200" s="207"/>
      <c r="O200" s="208"/>
      <c r="P200" s="72"/>
      <c r="Q200" s="72"/>
      <c r="R200" s="72"/>
      <c r="S200" s="72"/>
      <c r="T200" s="72"/>
      <c r="U200" s="72"/>
      <c r="V200" s="72"/>
      <c r="W200" s="72"/>
      <c r="X200" s="73"/>
      <c r="Y200" s="35"/>
      <c r="Z200" s="35"/>
      <c r="AA200" s="35"/>
      <c r="AB200" s="35"/>
      <c r="AC200" s="35"/>
      <c r="AD200" s="35"/>
      <c r="AE200" s="35"/>
      <c r="AT200" s="18" t="s">
        <v>148</v>
      </c>
      <c r="AU200" s="18" t="s">
        <v>84</v>
      </c>
    </row>
    <row r="201" spans="1:65" s="13" customFormat="1" ht="22.5">
      <c r="B201" s="209"/>
      <c r="C201" s="210"/>
      <c r="D201" s="204" t="s">
        <v>149</v>
      </c>
      <c r="E201" s="211" t="s">
        <v>1</v>
      </c>
      <c r="F201" s="212" t="s">
        <v>212</v>
      </c>
      <c r="G201" s="210"/>
      <c r="H201" s="211" t="s">
        <v>1</v>
      </c>
      <c r="I201" s="213"/>
      <c r="J201" s="213"/>
      <c r="K201" s="210"/>
      <c r="L201" s="210"/>
      <c r="M201" s="214"/>
      <c r="N201" s="215"/>
      <c r="O201" s="216"/>
      <c r="P201" s="216"/>
      <c r="Q201" s="216"/>
      <c r="R201" s="216"/>
      <c r="S201" s="216"/>
      <c r="T201" s="216"/>
      <c r="U201" s="216"/>
      <c r="V201" s="216"/>
      <c r="W201" s="216"/>
      <c r="X201" s="217"/>
      <c r="AT201" s="218" t="s">
        <v>149</v>
      </c>
      <c r="AU201" s="218" t="s">
        <v>84</v>
      </c>
      <c r="AV201" s="13" t="s">
        <v>82</v>
      </c>
      <c r="AW201" s="13" t="s">
        <v>5</v>
      </c>
      <c r="AX201" s="13" t="s">
        <v>74</v>
      </c>
      <c r="AY201" s="218" t="s">
        <v>140</v>
      </c>
    </row>
    <row r="202" spans="1:65" s="13" customFormat="1" ht="22.5">
      <c r="B202" s="209"/>
      <c r="C202" s="210"/>
      <c r="D202" s="204" t="s">
        <v>149</v>
      </c>
      <c r="E202" s="211" t="s">
        <v>1</v>
      </c>
      <c r="F202" s="212" t="s">
        <v>213</v>
      </c>
      <c r="G202" s="210"/>
      <c r="H202" s="211" t="s">
        <v>1</v>
      </c>
      <c r="I202" s="213"/>
      <c r="J202" s="213"/>
      <c r="K202" s="210"/>
      <c r="L202" s="210"/>
      <c r="M202" s="214"/>
      <c r="N202" s="215"/>
      <c r="O202" s="216"/>
      <c r="P202" s="216"/>
      <c r="Q202" s="216"/>
      <c r="R202" s="216"/>
      <c r="S202" s="216"/>
      <c r="T202" s="216"/>
      <c r="U202" s="216"/>
      <c r="V202" s="216"/>
      <c r="W202" s="216"/>
      <c r="X202" s="217"/>
      <c r="AT202" s="218" t="s">
        <v>149</v>
      </c>
      <c r="AU202" s="218" t="s">
        <v>84</v>
      </c>
      <c r="AV202" s="13" t="s">
        <v>82</v>
      </c>
      <c r="AW202" s="13" t="s">
        <v>5</v>
      </c>
      <c r="AX202" s="13" t="s">
        <v>74</v>
      </c>
      <c r="AY202" s="218" t="s">
        <v>140</v>
      </c>
    </row>
    <row r="203" spans="1:65" s="13" customFormat="1" ht="11.25">
      <c r="B203" s="209"/>
      <c r="C203" s="210"/>
      <c r="D203" s="204" t="s">
        <v>149</v>
      </c>
      <c r="E203" s="211" t="s">
        <v>1</v>
      </c>
      <c r="F203" s="212" t="s">
        <v>214</v>
      </c>
      <c r="G203" s="210"/>
      <c r="H203" s="211" t="s">
        <v>1</v>
      </c>
      <c r="I203" s="213"/>
      <c r="J203" s="213"/>
      <c r="K203" s="210"/>
      <c r="L203" s="210"/>
      <c r="M203" s="214"/>
      <c r="N203" s="215"/>
      <c r="O203" s="216"/>
      <c r="P203" s="216"/>
      <c r="Q203" s="216"/>
      <c r="R203" s="216"/>
      <c r="S203" s="216"/>
      <c r="T203" s="216"/>
      <c r="U203" s="216"/>
      <c r="V203" s="216"/>
      <c r="W203" s="216"/>
      <c r="X203" s="217"/>
      <c r="AT203" s="218" t="s">
        <v>149</v>
      </c>
      <c r="AU203" s="218" t="s">
        <v>84</v>
      </c>
      <c r="AV203" s="13" t="s">
        <v>82</v>
      </c>
      <c r="AW203" s="13" t="s">
        <v>5</v>
      </c>
      <c r="AX203" s="13" t="s">
        <v>74</v>
      </c>
      <c r="AY203" s="218" t="s">
        <v>140</v>
      </c>
    </row>
    <row r="204" spans="1:65" s="13" customFormat="1" ht="22.5">
      <c r="B204" s="209"/>
      <c r="C204" s="210"/>
      <c r="D204" s="204" t="s">
        <v>149</v>
      </c>
      <c r="E204" s="211" t="s">
        <v>1</v>
      </c>
      <c r="F204" s="212" t="s">
        <v>215</v>
      </c>
      <c r="G204" s="210"/>
      <c r="H204" s="211" t="s">
        <v>1</v>
      </c>
      <c r="I204" s="213"/>
      <c r="J204" s="213"/>
      <c r="K204" s="210"/>
      <c r="L204" s="210"/>
      <c r="M204" s="214"/>
      <c r="N204" s="215"/>
      <c r="O204" s="216"/>
      <c r="P204" s="216"/>
      <c r="Q204" s="216"/>
      <c r="R204" s="216"/>
      <c r="S204" s="216"/>
      <c r="T204" s="216"/>
      <c r="U204" s="216"/>
      <c r="V204" s="216"/>
      <c r="W204" s="216"/>
      <c r="X204" s="217"/>
      <c r="AT204" s="218" t="s">
        <v>149</v>
      </c>
      <c r="AU204" s="218" t="s">
        <v>84</v>
      </c>
      <c r="AV204" s="13" t="s">
        <v>82</v>
      </c>
      <c r="AW204" s="13" t="s">
        <v>5</v>
      </c>
      <c r="AX204" s="13" t="s">
        <v>74</v>
      </c>
      <c r="AY204" s="218" t="s">
        <v>140</v>
      </c>
    </row>
    <row r="205" spans="1:65" s="14" customFormat="1" ht="22.5">
      <c r="B205" s="219"/>
      <c r="C205" s="220"/>
      <c r="D205" s="204" t="s">
        <v>149</v>
      </c>
      <c r="E205" s="221" t="s">
        <v>1</v>
      </c>
      <c r="F205" s="222" t="s">
        <v>216</v>
      </c>
      <c r="G205" s="220"/>
      <c r="H205" s="223">
        <v>38.844000000000001</v>
      </c>
      <c r="I205" s="224"/>
      <c r="J205" s="224"/>
      <c r="K205" s="220"/>
      <c r="L205" s="220"/>
      <c r="M205" s="225"/>
      <c r="N205" s="226"/>
      <c r="O205" s="227"/>
      <c r="P205" s="227"/>
      <c r="Q205" s="227"/>
      <c r="R205" s="227"/>
      <c r="S205" s="227"/>
      <c r="T205" s="227"/>
      <c r="U205" s="227"/>
      <c r="V205" s="227"/>
      <c r="W205" s="227"/>
      <c r="X205" s="228"/>
      <c r="AT205" s="229" t="s">
        <v>149</v>
      </c>
      <c r="AU205" s="229" t="s">
        <v>84</v>
      </c>
      <c r="AV205" s="14" t="s">
        <v>84</v>
      </c>
      <c r="AW205" s="14" t="s">
        <v>5</v>
      </c>
      <c r="AX205" s="14" t="s">
        <v>74</v>
      </c>
      <c r="AY205" s="229" t="s">
        <v>140</v>
      </c>
    </row>
    <row r="206" spans="1:65" s="15" customFormat="1" ht="11.25">
      <c r="B206" s="230"/>
      <c r="C206" s="231"/>
      <c r="D206" s="204" t="s">
        <v>149</v>
      </c>
      <c r="E206" s="232" t="s">
        <v>1</v>
      </c>
      <c r="F206" s="233" t="s">
        <v>152</v>
      </c>
      <c r="G206" s="231"/>
      <c r="H206" s="234">
        <v>38.844000000000001</v>
      </c>
      <c r="I206" s="235"/>
      <c r="J206" s="235"/>
      <c r="K206" s="231"/>
      <c r="L206" s="231"/>
      <c r="M206" s="236"/>
      <c r="N206" s="237"/>
      <c r="O206" s="238"/>
      <c r="P206" s="238"/>
      <c r="Q206" s="238"/>
      <c r="R206" s="238"/>
      <c r="S206" s="238"/>
      <c r="T206" s="238"/>
      <c r="U206" s="238"/>
      <c r="V206" s="238"/>
      <c r="W206" s="238"/>
      <c r="X206" s="239"/>
      <c r="AT206" s="240" t="s">
        <v>149</v>
      </c>
      <c r="AU206" s="240" t="s">
        <v>84</v>
      </c>
      <c r="AV206" s="15" t="s">
        <v>153</v>
      </c>
      <c r="AW206" s="15" t="s">
        <v>5</v>
      </c>
      <c r="AX206" s="15" t="s">
        <v>74</v>
      </c>
      <c r="AY206" s="240" t="s">
        <v>140</v>
      </c>
    </row>
    <row r="207" spans="1:65" s="16" customFormat="1" ht="11.25">
      <c r="B207" s="241"/>
      <c r="C207" s="242"/>
      <c r="D207" s="204" t="s">
        <v>149</v>
      </c>
      <c r="E207" s="243" t="s">
        <v>1</v>
      </c>
      <c r="F207" s="244" t="s">
        <v>154</v>
      </c>
      <c r="G207" s="242"/>
      <c r="H207" s="245">
        <v>38.844000000000001</v>
      </c>
      <c r="I207" s="246"/>
      <c r="J207" s="246"/>
      <c r="K207" s="242"/>
      <c r="L207" s="242"/>
      <c r="M207" s="247"/>
      <c r="N207" s="248"/>
      <c r="O207" s="249"/>
      <c r="P207" s="249"/>
      <c r="Q207" s="249"/>
      <c r="R207" s="249"/>
      <c r="S207" s="249"/>
      <c r="T207" s="249"/>
      <c r="U207" s="249"/>
      <c r="V207" s="249"/>
      <c r="W207" s="249"/>
      <c r="X207" s="250"/>
      <c r="AT207" s="251" t="s">
        <v>149</v>
      </c>
      <c r="AU207" s="251" t="s">
        <v>84</v>
      </c>
      <c r="AV207" s="16" t="s">
        <v>147</v>
      </c>
      <c r="AW207" s="16" t="s">
        <v>5</v>
      </c>
      <c r="AX207" s="16" t="s">
        <v>82</v>
      </c>
      <c r="AY207" s="251" t="s">
        <v>140</v>
      </c>
    </row>
    <row r="208" spans="1:65" s="2" customFormat="1" ht="44.25" customHeight="1">
      <c r="A208" s="35"/>
      <c r="B208" s="36"/>
      <c r="C208" s="190" t="s">
        <v>217</v>
      </c>
      <c r="D208" s="190" t="s">
        <v>142</v>
      </c>
      <c r="E208" s="191" t="s">
        <v>218</v>
      </c>
      <c r="F208" s="192" t="s">
        <v>219</v>
      </c>
      <c r="G208" s="193" t="s">
        <v>168</v>
      </c>
      <c r="H208" s="194">
        <v>38.844000000000001</v>
      </c>
      <c r="I208" s="195"/>
      <c r="J208" s="195"/>
      <c r="K208" s="196">
        <f>ROUND(P208*H208,2)</f>
        <v>0</v>
      </c>
      <c r="L208" s="192" t="s">
        <v>146</v>
      </c>
      <c r="M208" s="40"/>
      <c r="N208" s="197" t="s">
        <v>1</v>
      </c>
      <c r="O208" s="198" t="s">
        <v>37</v>
      </c>
      <c r="P208" s="199">
        <f>I208+J208</f>
        <v>0</v>
      </c>
      <c r="Q208" s="199">
        <f>ROUND(I208*H208,2)</f>
        <v>0</v>
      </c>
      <c r="R208" s="199">
        <f>ROUND(J208*H208,2)</f>
        <v>0</v>
      </c>
      <c r="S208" s="72"/>
      <c r="T208" s="200">
        <f>S208*H208</f>
        <v>0</v>
      </c>
      <c r="U208" s="200">
        <v>0</v>
      </c>
      <c r="V208" s="200">
        <f>U208*H208</f>
        <v>0</v>
      </c>
      <c r="W208" s="200">
        <v>0</v>
      </c>
      <c r="X208" s="201">
        <f>W208*H208</f>
        <v>0</v>
      </c>
      <c r="Y208" s="35"/>
      <c r="Z208" s="35"/>
      <c r="AA208" s="35"/>
      <c r="AB208" s="35"/>
      <c r="AC208" s="35"/>
      <c r="AD208" s="35"/>
      <c r="AE208" s="35"/>
      <c r="AR208" s="202" t="s">
        <v>147</v>
      </c>
      <c r="AT208" s="202" t="s">
        <v>142</v>
      </c>
      <c r="AU208" s="202" t="s">
        <v>84</v>
      </c>
      <c r="AY208" s="18" t="s">
        <v>140</v>
      </c>
      <c r="BE208" s="203">
        <f>IF(O208="základní",K208,0)</f>
        <v>0</v>
      </c>
      <c r="BF208" s="203">
        <f>IF(O208="snížená",K208,0)</f>
        <v>0</v>
      </c>
      <c r="BG208" s="203">
        <f>IF(O208="zákl. přenesená",K208,0)</f>
        <v>0</v>
      </c>
      <c r="BH208" s="203">
        <f>IF(O208="sníž. přenesená",K208,0)</f>
        <v>0</v>
      </c>
      <c r="BI208" s="203">
        <f>IF(O208="nulová",K208,0)</f>
        <v>0</v>
      </c>
      <c r="BJ208" s="18" t="s">
        <v>82</v>
      </c>
      <c r="BK208" s="203">
        <f>ROUND(P208*H208,2)</f>
        <v>0</v>
      </c>
      <c r="BL208" s="18" t="s">
        <v>147</v>
      </c>
      <c r="BM208" s="202" t="s">
        <v>220</v>
      </c>
    </row>
    <row r="209" spans="1:65" s="2" customFormat="1" ht="29.25">
      <c r="A209" s="35"/>
      <c r="B209" s="36"/>
      <c r="C209" s="37"/>
      <c r="D209" s="204" t="s">
        <v>148</v>
      </c>
      <c r="E209" s="37"/>
      <c r="F209" s="205" t="s">
        <v>219</v>
      </c>
      <c r="G209" s="37"/>
      <c r="H209" s="37"/>
      <c r="I209" s="206"/>
      <c r="J209" s="206"/>
      <c r="K209" s="37"/>
      <c r="L209" s="37"/>
      <c r="M209" s="40"/>
      <c r="N209" s="207"/>
      <c r="O209" s="208"/>
      <c r="P209" s="72"/>
      <c r="Q209" s="72"/>
      <c r="R209" s="72"/>
      <c r="S209" s="72"/>
      <c r="T209" s="72"/>
      <c r="U209" s="72"/>
      <c r="V209" s="72"/>
      <c r="W209" s="72"/>
      <c r="X209" s="73"/>
      <c r="Y209" s="35"/>
      <c r="Z209" s="35"/>
      <c r="AA209" s="35"/>
      <c r="AB209" s="35"/>
      <c r="AC209" s="35"/>
      <c r="AD209" s="35"/>
      <c r="AE209" s="35"/>
      <c r="AT209" s="18" t="s">
        <v>148</v>
      </c>
      <c r="AU209" s="18" t="s">
        <v>84</v>
      </c>
    </row>
    <row r="210" spans="1:65" s="13" customFormat="1" ht="22.5">
      <c r="B210" s="209"/>
      <c r="C210" s="210"/>
      <c r="D210" s="204" t="s">
        <v>149</v>
      </c>
      <c r="E210" s="211" t="s">
        <v>1</v>
      </c>
      <c r="F210" s="212" t="s">
        <v>212</v>
      </c>
      <c r="G210" s="210"/>
      <c r="H210" s="211" t="s">
        <v>1</v>
      </c>
      <c r="I210" s="213"/>
      <c r="J210" s="213"/>
      <c r="K210" s="210"/>
      <c r="L210" s="210"/>
      <c r="M210" s="214"/>
      <c r="N210" s="215"/>
      <c r="O210" s="216"/>
      <c r="P210" s="216"/>
      <c r="Q210" s="216"/>
      <c r="R210" s="216"/>
      <c r="S210" s="216"/>
      <c r="T210" s="216"/>
      <c r="U210" s="216"/>
      <c r="V210" s="216"/>
      <c r="W210" s="216"/>
      <c r="X210" s="217"/>
      <c r="AT210" s="218" t="s">
        <v>149</v>
      </c>
      <c r="AU210" s="218" t="s">
        <v>84</v>
      </c>
      <c r="AV210" s="13" t="s">
        <v>82</v>
      </c>
      <c r="AW210" s="13" t="s">
        <v>5</v>
      </c>
      <c r="AX210" s="13" t="s">
        <v>74</v>
      </c>
      <c r="AY210" s="218" t="s">
        <v>140</v>
      </c>
    </row>
    <row r="211" spans="1:65" s="13" customFormat="1" ht="22.5">
      <c r="B211" s="209"/>
      <c r="C211" s="210"/>
      <c r="D211" s="204" t="s">
        <v>149</v>
      </c>
      <c r="E211" s="211" t="s">
        <v>1</v>
      </c>
      <c r="F211" s="212" t="s">
        <v>213</v>
      </c>
      <c r="G211" s="210"/>
      <c r="H211" s="211" t="s">
        <v>1</v>
      </c>
      <c r="I211" s="213"/>
      <c r="J211" s="213"/>
      <c r="K211" s="210"/>
      <c r="L211" s="210"/>
      <c r="M211" s="214"/>
      <c r="N211" s="215"/>
      <c r="O211" s="216"/>
      <c r="P211" s="216"/>
      <c r="Q211" s="216"/>
      <c r="R211" s="216"/>
      <c r="S211" s="216"/>
      <c r="T211" s="216"/>
      <c r="U211" s="216"/>
      <c r="V211" s="216"/>
      <c r="W211" s="216"/>
      <c r="X211" s="217"/>
      <c r="AT211" s="218" t="s">
        <v>149</v>
      </c>
      <c r="AU211" s="218" t="s">
        <v>84</v>
      </c>
      <c r="AV211" s="13" t="s">
        <v>82</v>
      </c>
      <c r="AW211" s="13" t="s">
        <v>5</v>
      </c>
      <c r="AX211" s="13" t="s">
        <v>74</v>
      </c>
      <c r="AY211" s="218" t="s">
        <v>140</v>
      </c>
    </row>
    <row r="212" spans="1:65" s="14" customFormat="1" ht="22.5">
      <c r="B212" s="219"/>
      <c r="C212" s="220"/>
      <c r="D212" s="204" t="s">
        <v>149</v>
      </c>
      <c r="E212" s="221" t="s">
        <v>1</v>
      </c>
      <c r="F212" s="222" t="s">
        <v>216</v>
      </c>
      <c r="G212" s="220"/>
      <c r="H212" s="223">
        <v>38.844000000000001</v>
      </c>
      <c r="I212" s="224"/>
      <c r="J212" s="224"/>
      <c r="K212" s="220"/>
      <c r="L212" s="220"/>
      <c r="M212" s="225"/>
      <c r="N212" s="226"/>
      <c r="O212" s="227"/>
      <c r="P212" s="227"/>
      <c r="Q212" s="227"/>
      <c r="R212" s="227"/>
      <c r="S212" s="227"/>
      <c r="T212" s="227"/>
      <c r="U212" s="227"/>
      <c r="V212" s="227"/>
      <c r="W212" s="227"/>
      <c r="X212" s="228"/>
      <c r="AT212" s="229" t="s">
        <v>149</v>
      </c>
      <c r="AU212" s="229" t="s">
        <v>84</v>
      </c>
      <c r="AV212" s="14" t="s">
        <v>84</v>
      </c>
      <c r="AW212" s="14" t="s">
        <v>5</v>
      </c>
      <c r="AX212" s="14" t="s">
        <v>74</v>
      </c>
      <c r="AY212" s="229" t="s">
        <v>140</v>
      </c>
    </row>
    <row r="213" spans="1:65" s="16" customFormat="1" ht="11.25">
      <c r="B213" s="241"/>
      <c r="C213" s="242"/>
      <c r="D213" s="204" t="s">
        <v>149</v>
      </c>
      <c r="E213" s="243" t="s">
        <v>1</v>
      </c>
      <c r="F213" s="244" t="s">
        <v>154</v>
      </c>
      <c r="G213" s="242"/>
      <c r="H213" s="245">
        <v>38.844000000000001</v>
      </c>
      <c r="I213" s="246"/>
      <c r="J213" s="246"/>
      <c r="K213" s="242"/>
      <c r="L213" s="242"/>
      <c r="M213" s="247"/>
      <c r="N213" s="248"/>
      <c r="O213" s="249"/>
      <c r="P213" s="249"/>
      <c r="Q213" s="249"/>
      <c r="R213" s="249"/>
      <c r="S213" s="249"/>
      <c r="T213" s="249"/>
      <c r="U213" s="249"/>
      <c r="V213" s="249"/>
      <c r="W213" s="249"/>
      <c r="X213" s="250"/>
      <c r="AT213" s="251" t="s">
        <v>149</v>
      </c>
      <c r="AU213" s="251" t="s">
        <v>84</v>
      </c>
      <c r="AV213" s="16" t="s">
        <v>147</v>
      </c>
      <c r="AW213" s="16" t="s">
        <v>5</v>
      </c>
      <c r="AX213" s="16" t="s">
        <v>82</v>
      </c>
      <c r="AY213" s="251" t="s">
        <v>140</v>
      </c>
    </row>
    <row r="214" spans="1:65" s="2" customFormat="1" ht="24.2" customHeight="1">
      <c r="A214" s="35"/>
      <c r="B214" s="36"/>
      <c r="C214" s="190" t="s">
        <v>186</v>
      </c>
      <c r="D214" s="190" t="s">
        <v>142</v>
      </c>
      <c r="E214" s="191" t="s">
        <v>221</v>
      </c>
      <c r="F214" s="192" t="s">
        <v>222</v>
      </c>
      <c r="G214" s="193" t="s">
        <v>168</v>
      </c>
      <c r="H214" s="194">
        <v>38.844000000000001</v>
      </c>
      <c r="I214" s="195"/>
      <c r="J214" s="195"/>
      <c r="K214" s="196">
        <f>ROUND(P214*H214,2)</f>
        <v>0</v>
      </c>
      <c r="L214" s="192" t="s">
        <v>146</v>
      </c>
      <c r="M214" s="40"/>
      <c r="N214" s="197" t="s">
        <v>1</v>
      </c>
      <c r="O214" s="198" t="s">
        <v>37</v>
      </c>
      <c r="P214" s="199">
        <f>I214+J214</f>
        <v>0</v>
      </c>
      <c r="Q214" s="199">
        <f>ROUND(I214*H214,2)</f>
        <v>0</v>
      </c>
      <c r="R214" s="199">
        <f>ROUND(J214*H214,2)</f>
        <v>0</v>
      </c>
      <c r="S214" s="72"/>
      <c r="T214" s="200">
        <f>S214*H214</f>
        <v>0</v>
      </c>
      <c r="U214" s="200">
        <v>0</v>
      </c>
      <c r="V214" s="200">
        <f>U214*H214</f>
        <v>0</v>
      </c>
      <c r="W214" s="200">
        <v>0</v>
      </c>
      <c r="X214" s="201">
        <f>W214*H214</f>
        <v>0</v>
      </c>
      <c r="Y214" s="35"/>
      <c r="Z214" s="35"/>
      <c r="AA214" s="35"/>
      <c r="AB214" s="35"/>
      <c r="AC214" s="35"/>
      <c r="AD214" s="35"/>
      <c r="AE214" s="35"/>
      <c r="AR214" s="202" t="s">
        <v>147</v>
      </c>
      <c r="AT214" s="202" t="s">
        <v>142</v>
      </c>
      <c r="AU214" s="202" t="s">
        <v>84</v>
      </c>
      <c r="AY214" s="18" t="s">
        <v>140</v>
      </c>
      <c r="BE214" s="203">
        <f>IF(O214="základní",K214,0)</f>
        <v>0</v>
      </c>
      <c r="BF214" s="203">
        <f>IF(O214="snížená",K214,0)</f>
        <v>0</v>
      </c>
      <c r="BG214" s="203">
        <f>IF(O214="zákl. přenesená",K214,0)</f>
        <v>0</v>
      </c>
      <c r="BH214" s="203">
        <f>IF(O214="sníž. přenesená",K214,0)</f>
        <v>0</v>
      </c>
      <c r="BI214" s="203">
        <f>IF(O214="nulová",K214,0)</f>
        <v>0</v>
      </c>
      <c r="BJ214" s="18" t="s">
        <v>82</v>
      </c>
      <c r="BK214" s="203">
        <f>ROUND(P214*H214,2)</f>
        <v>0</v>
      </c>
      <c r="BL214" s="18" t="s">
        <v>147</v>
      </c>
      <c r="BM214" s="202" t="s">
        <v>223</v>
      </c>
    </row>
    <row r="215" spans="1:65" s="2" customFormat="1" ht="11.25">
      <c r="A215" s="35"/>
      <c r="B215" s="36"/>
      <c r="C215" s="37"/>
      <c r="D215" s="204" t="s">
        <v>148</v>
      </c>
      <c r="E215" s="37"/>
      <c r="F215" s="205" t="s">
        <v>222</v>
      </c>
      <c r="G215" s="37"/>
      <c r="H215" s="37"/>
      <c r="I215" s="206"/>
      <c r="J215" s="206"/>
      <c r="K215" s="37"/>
      <c r="L215" s="37"/>
      <c r="M215" s="40"/>
      <c r="N215" s="207"/>
      <c r="O215" s="208"/>
      <c r="P215" s="72"/>
      <c r="Q215" s="72"/>
      <c r="R215" s="72"/>
      <c r="S215" s="72"/>
      <c r="T215" s="72"/>
      <c r="U215" s="72"/>
      <c r="V215" s="72"/>
      <c r="W215" s="72"/>
      <c r="X215" s="73"/>
      <c r="Y215" s="35"/>
      <c r="Z215" s="35"/>
      <c r="AA215" s="35"/>
      <c r="AB215" s="35"/>
      <c r="AC215" s="35"/>
      <c r="AD215" s="35"/>
      <c r="AE215" s="35"/>
      <c r="AT215" s="18" t="s">
        <v>148</v>
      </c>
      <c r="AU215" s="18" t="s">
        <v>84</v>
      </c>
    </row>
    <row r="216" spans="1:65" s="2" customFormat="1" ht="24.2" customHeight="1">
      <c r="A216" s="35"/>
      <c r="B216" s="36"/>
      <c r="C216" s="252" t="s">
        <v>9</v>
      </c>
      <c r="D216" s="252" t="s">
        <v>224</v>
      </c>
      <c r="E216" s="253" t="s">
        <v>225</v>
      </c>
      <c r="F216" s="254" t="s">
        <v>226</v>
      </c>
      <c r="G216" s="255" t="s">
        <v>206</v>
      </c>
      <c r="H216" s="256">
        <v>77.688000000000002</v>
      </c>
      <c r="I216" s="257"/>
      <c r="J216" s="258"/>
      <c r="K216" s="259">
        <f>ROUND(P216*H216,2)</f>
        <v>0</v>
      </c>
      <c r="L216" s="254" t="s">
        <v>146</v>
      </c>
      <c r="M216" s="260"/>
      <c r="N216" s="261" t="s">
        <v>1</v>
      </c>
      <c r="O216" s="198" t="s">
        <v>37</v>
      </c>
      <c r="P216" s="199">
        <f>I216+J216</f>
        <v>0</v>
      </c>
      <c r="Q216" s="199">
        <f>ROUND(I216*H216,2)</f>
        <v>0</v>
      </c>
      <c r="R216" s="199">
        <f>ROUND(J216*H216,2)</f>
        <v>0</v>
      </c>
      <c r="S216" s="72"/>
      <c r="T216" s="200">
        <f>S216*H216</f>
        <v>0</v>
      </c>
      <c r="U216" s="200">
        <v>0</v>
      </c>
      <c r="V216" s="200">
        <f>U216*H216</f>
        <v>0</v>
      </c>
      <c r="W216" s="200">
        <v>0</v>
      </c>
      <c r="X216" s="201">
        <f>W216*H216</f>
        <v>0</v>
      </c>
      <c r="Y216" s="35"/>
      <c r="Z216" s="35"/>
      <c r="AA216" s="35"/>
      <c r="AB216" s="35"/>
      <c r="AC216" s="35"/>
      <c r="AD216" s="35"/>
      <c r="AE216" s="35"/>
      <c r="AR216" s="202" t="s">
        <v>169</v>
      </c>
      <c r="AT216" s="202" t="s">
        <v>224</v>
      </c>
      <c r="AU216" s="202" t="s">
        <v>84</v>
      </c>
      <c r="AY216" s="18" t="s">
        <v>140</v>
      </c>
      <c r="BE216" s="203">
        <f>IF(O216="základní",K216,0)</f>
        <v>0</v>
      </c>
      <c r="BF216" s="203">
        <f>IF(O216="snížená",K216,0)</f>
        <v>0</v>
      </c>
      <c r="BG216" s="203">
        <f>IF(O216="zákl. přenesená",K216,0)</f>
        <v>0</v>
      </c>
      <c r="BH216" s="203">
        <f>IF(O216="sníž. přenesená",K216,0)</f>
        <v>0</v>
      </c>
      <c r="BI216" s="203">
        <f>IF(O216="nulová",K216,0)</f>
        <v>0</v>
      </c>
      <c r="BJ216" s="18" t="s">
        <v>82</v>
      </c>
      <c r="BK216" s="203">
        <f>ROUND(P216*H216,2)</f>
        <v>0</v>
      </c>
      <c r="BL216" s="18" t="s">
        <v>147</v>
      </c>
      <c r="BM216" s="202" t="s">
        <v>227</v>
      </c>
    </row>
    <row r="217" spans="1:65" s="2" customFormat="1" ht="11.25">
      <c r="A217" s="35"/>
      <c r="B217" s="36"/>
      <c r="C217" s="37"/>
      <c r="D217" s="204" t="s">
        <v>148</v>
      </c>
      <c r="E217" s="37"/>
      <c r="F217" s="205" t="s">
        <v>226</v>
      </c>
      <c r="G217" s="37"/>
      <c r="H217" s="37"/>
      <c r="I217" s="206"/>
      <c r="J217" s="206"/>
      <c r="K217" s="37"/>
      <c r="L217" s="37"/>
      <c r="M217" s="40"/>
      <c r="N217" s="207"/>
      <c r="O217" s="208"/>
      <c r="P217" s="72"/>
      <c r="Q217" s="72"/>
      <c r="R217" s="72"/>
      <c r="S217" s="72"/>
      <c r="T217" s="72"/>
      <c r="U217" s="72"/>
      <c r="V217" s="72"/>
      <c r="W217" s="72"/>
      <c r="X217" s="73"/>
      <c r="Y217" s="35"/>
      <c r="Z217" s="35"/>
      <c r="AA217" s="35"/>
      <c r="AB217" s="35"/>
      <c r="AC217" s="35"/>
      <c r="AD217" s="35"/>
      <c r="AE217" s="35"/>
      <c r="AT217" s="18" t="s">
        <v>148</v>
      </c>
      <c r="AU217" s="18" t="s">
        <v>84</v>
      </c>
    </row>
    <row r="218" spans="1:65" s="14" customFormat="1" ht="11.25">
      <c r="B218" s="219"/>
      <c r="C218" s="220"/>
      <c r="D218" s="204" t="s">
        <v>149</v>
      </c>
      <c r="E218" s="221" t="s">
        <v>1</v>
      </c>
      <c r="F218" s="222" t="s">
        <v>228</v>
      </c>
      <c r="G218" s="220"/>
      <c r="H218" s="223">
        <v>77.688000000000002</v>
      </c>
      <c r="I218" s="224"/>
      <c r="J218" s="224"/>
      <c r="K218" s="220"/>
      <c r="L218" s="220"/>
      <c r="M218" s="225"/>
      <c r="N218" s="226"/>
      <c r="O218" s="227"/>
      <c r="P218" s="227"/>
      <c r="Q218" s="227"/>
      <c r="R218" s="227"/>
      <c r="S218" s="227"/>
      <c r="T218" s="227"/>
      <c r="U218" s="227"/>
      <c r="V218" s="227"/>
      <c r="W218" s="227"/>
      <c r="X218" s="228"/>
      <c r="AT218" s="229" t="s">
        <v>149</v>
      </c>
      <c r="AU218" s="229" t="s">
        <v>84</v>
      </c>
      <c r="AV218" s="14" t="s">
        <v>84</v>
      </c>
      <c r="AW218" s="14" t="s">
        <v>5</v>
      </c>
      <c r="AX218" s="14" t="s">
        <v>74</v>
      </c>
      <c r="AY218" s="229" t="s">
        <v>140</v>
      </c>
    </row>
    <row r="219" spans="1:65" s="16" customFormat="1" ht="11.25">
      <c r="B219" s="241"/>
      <c r="C219" s="242"/>
      <c r="D219" s="204" t="s">
        <v>149</v>
      </c>
      <c r="E219" s="243" t="s">
        <v>1</v>
      </c>
      <c r="F219" s="244" t="s">
        <v>154</v>
      </c>
      <c r="G219" s="242"/>
      <c r="H219" s="245">
        <v>77.688000000000002</v>
      </c>
      <c r="I219" s="246"/>
      <c r="J219" s="246"/>
      <c r="K219" s="242"/>
      <c r="L219" s="242"/>
      <c r="M219" s="247"/>
      <c r="N219" s="248"/>
      <c r="O219" s="249"/>
      <c r="P219" s="249"/>
      <c r="Q219" s="249"/>
      <c r="R219" s="249"/>
      <c r="S219" s="249"/>
      <c r="T219" s="249"/>
      <c r="U219" s="249"/>
      <c r="V219" s="249"/>
      <c r="W219" s="249"/>
      <c r="X219" s="250"/>
      <c r="AT219" s="251" t="s">
        <v>149</v>
      </c>
      <c r="AU219" s="251" t="s">
        <v>84</v>
      </c>
      <c r="AV219" s="16" t="s">
        <v>147</v>
      </c>
      <c r="AW219" s="16" t="s">
        <v>5</v>
      </c>
      <c r="AX219" s="16" t="s">
        <v>82</v>
      </c>
      <c r="AY219" s="251" t="s">
        <v>140</v>
      </c>
    </row>
    <row r="220" spans="1:65" s="12" customFormat="1" ht="22.9" customHeight="1">
      <c r="B220" s="173"/>
      <c r="C220" s="174"/>
      <c r="D220" s="175" t="s">
        <v>73</v>
      </c>
      <c r="E220" s="188" t="s">
        <v>153</v>
      </c>
      <c r="F220" s="188" t="s">
        <v>229</v>
      </c>
      <c r="G220" s="174"/>
      <c r="H220" s="174"/>
      <c r="I220" s="177"/>
      <c r="J220" s="177"/>
      <c r="K220" s="189">
        <f>BK220</f>
        <v>0</v>
      </c>
      <c r="L220" s="174"/>
      <c r="M220" s="179"/>
      <c r="N220" s="180"/>
      <c r="O220" s="181"/>
      <c r="P220" s="181"/>
      <c r="Q220" s="182">
        <f>SUM(Q221:Q227)</f>
        <v>0</v>
      </c>
      <c r="R220" s="182">
        <f>SUM(R221:R227)</f>
        <v>0</v>
      </c>
      <c r="S220" s="181"/>
      <c r="T220" s="183">
        <f>SUM(T221:T227)</f>
        <v>0</v>
      </c>
      <c r="U220" s="181"/>
      <c r="V220" s="183">
        <f>SUM(V221:V227)</f>
        <v>0</v>
      </c>
      <c r="W220" s="181"/>
      <c r="X220" s="184">
        <f>SUM(X221:X227)</f>
        <v>0</v>
      </c>
      <c r="AR220" s="185" t="s">
        <v>82</v>
      </c>
      <c r="AT220" s="186" t="s">
        <v>73</v>
      </c>
      <c r="AU220" s="186" t="s">
        <v>82</v>
      </c>
      <c r="AY220" s="185" t="s">
        <v>140</v>
      </c>
      <c r="BK220" s="187">
        <f>SUM(BK221:BK227)</f>
        <v>0</v>
      </c>
    </row>
    <row r="221" spans="1:65" s="2" customFormat="1" ht="36">
      <c r="A221" s="35"/>
      <c r="B221" s="36"/>
      <c r="C221" s="190" t="s">
        <v>191</v>
      </c>
      <c r="D221" s="190" t="s">
        <v>142</v>
      </c>
      <c r="E221" s="191" t="s">
        <v>230</v>
      </c>
      <c r="F221" s="192" t="s">
        <v>231</v>
      </c>
      <c r="G221" s="193" t="s">
        <v>145</v>
      </c>
      <c r="H221" s="194">
        <v>31.52</v>
      </c>
      <c r="I221" s="195"/>
      <c r="J221" s="195"/>
      <c r="K221" s="196">
        <f>ROUND(P221*H221,2)</f>
        <v>0</v>
      </c>
      <c r="L221" s="192" t="s">
        <v>146</v>
      </c>
      <c r="M221" s="40"/>
      <c r="N221" s="197" t="s">
        <v>1</v>
      </c>
      <c r="O221" s="198" t="s">
        <v>37</v>
      </c>
      <c r="P221" s="199">
        <f>I221+J221</f>
        <v>0</v>
      </c>
      <c r="Q221" s="199">
        <f>ROUND(I221*H221,2)</f>
        <v>0</v>
      </c>
      <c r="R221" s="199">
        <f>ROUND(J221*H221,2)</f>
        <v>0</v>
      </c>
      <c r="S221" s="72"/>
      <c r="T221" s="200">
        <f>S221*H221</f>
        <v>0</v>
      </c>
      <c r="U221" s="200">
        <v>0</v>
      </c>
      <c r="V221" s="200">
        <f>U221*H221</f>
        <v>0</v>
      </c>
      <c r="W221" s="200">
        <v>0</v>
      </c>
      <c r="X221" s="201">
        <f>W221*H221</f>
        <v>0</v>
      </c>
      <c r="Y221" s="35"/>
      <c r="Z221" s="35"/>
      <c r="AA221" s="35"/>
      <c r="AB221" s="35"/>
      <c r="AC221" s="35"/>
      <c r="AD221" s="35"/>
      <c r="AE221" s="35"/>
      <c r="AR221" s="202" t="s">
        <v>147</v>
      </c>
      <c r="AT221" s="202" t="s">
        <v>142</v>
      </c>
      <c r="AU221" s="202" t="s">
        <v>84</v>
      </c>
      <c r="AY221" s="18" t="s">
        <v>140</v>
      </c>
      <c r="BE221" s="203">
        <f>IF(O221="základní",K221,0)</f>
        <v>0</v>
      </c>
      <c r="BF221" s="203">
        <f>IF(O221="snížená",K221,0)</f>
        <v>0</v>
      </c>
      <c r="BG221" s="203">
        <f>IF(O221="zákl. přenesená",K221,0)</f>
        <v>0</v>
      </c>
      <c r="BH221" s="203">
        <f>IF(O221="sníž. přenesená",K221,0)</f>
        <v>0</v>
      </c>
      <c r="BI221" s="203">
        <f>IF(O221="nulová",K221,0)</f>
        <v>0</v>
      </c>
      <c r="BJ221" s="18" t="s">
        <v>82</v>
      </c>
      <c r="BK221" s="203">
        <f>ROUND(P221*H221,2)</f>
        <v>0</v>
      </c>
      <c r="BL221" s="18" t="s">
        <v>147</v>
      </c>
      <c r="BM221" s="202" t="s">
        <v>232</v>
      </c>
    </row>
    <row r="222" spans="1:65" s="2" customFormat="1" ht="19.5">
      <c r="A222" s="35"/>
      <c r="B222" s="36"/>
      <c r="C222" s="37"/>
      <c r="D222" s="204" t="s">
        <v>148</v>
      </c>
      <c r="E222" s="37"/>
      <c r="F222" s="205" t="s">
        <v>231</v>
      </c>
      <c r="G222" s="37"/>
      <c r="H222" s="37"/>
      <c r="I222" s="206"/>
      <c r="J222" s="206"/>
      <c r="K222" s="37"/>
      <c r="L222" s="37"/>
      <c r="M222" s="40"/>
      <c r="N222" s="207"/>
      <c r="O222" s="208"/>
      <c r="P222" s="72"/>
      <c r="Q222" s="72"/>
      <c r="R222" s="72"/>
      <c r="S222" s="72"/>
      <c r="T222" s="72"/>
      <c r="U222" s="72"/>
      <c r="V222" s="72"/>
      <c r="W222" s="72"/>
      <c r="X222" s="73"/>
      <c r="Y222" s="35"/>
      <c r="Z222" s="35"/>
      <c r="AA222" s="35"/>
      <c r="AB222" s="35"/>
      <c r="AC222" s="35"/>
      <c r="AD222" s="35"/>
      <c r="AE222" s="35"/>
      <c r="AT222" s="18" t="s">
        <v>148</v>
      </c>
      <c r="AU222" s="18" t="s">
        <v>84</v>
      </c>
    </row>
    <row r="223" spans="1:65" s="13" customFormat="1" ht="22.5">
      <c r="B223" s="209"/>
      <c r="C223" s="210"/>
      <c r="D223" s="204" t="s">
        <v>149</v>
      </c>
      <c r="E223" s="211" t="s">
        <v>1</v>
      </c>
      <c r="F223" s="212" t="s">
        <v>233</v>
      </c>
      <c r="G223" s="210"/>
      <c r="H223" s="211" t="s">
        <v>1</v>
      </c>
      <c r="I223" s="213"/>
      <c r="J223" s="213"/>
      <c r="K223" s="210"/>
      <c r="L223" s="210"/>
      <c r="M223" s="214"/>
      <c r="N223" s="215"/>
      <c r="O223" s="216"/>
      <c r="P223" s="216"/>
      <c r="Q223" s="216"/>
      <c r="R223" s="216"/>
      <c r="S223" s="216"/>
      <c r="T223" s="216"/>
      <c r="U223" s="216"/>
      <c r="V223" s="216"/>
      <c r="W223" s="216"/>
      <c r="X223" s="217"/>
      <c r="AT223" s="218" t="s">
        <v>149</v>
      </c>
      <c r="AU223" s="218" t="s">
        <v>84</v>
      </c>
      <c r="AV223" s="13" t="s">
        <v>82</v>
      </c>
      <c r="AW223" s="13" t="s">
        <v>5</v>
      </c>
      <c r="AX223" s="13" t="s">
        <v>74</v>
      </c>
      <c r="AY223" s="218" t="s">
        <v>140</v>
      </c>
    </row>
    <row r="224" spans="1:65" s="13" customFormat="1" ht="11.25">
      <c r="B224" s="209"/>
      <c r="C224" s="210"/>
      <c r="D224" s="204" t="s">
        <v>149</v>
      </c>
      <c r="E224" s="211" t="s">
        <v>1</v>
      </c>
      <c r="F224" s="212" t="s">
        <v>234</v>
      </c>
      <c r="G224" s="210"/>
      <c r="H224" s="211" t="s">
        <v>1</v>
      </c>
      <c r="I224" s="213"/>
      <c r="J224" s="213"/>
      <c r="K224" s="210"/>
      <c r="L224" s="210"/>
      <c r="M224" s="214"/>
      <c r="N224" s="215"/>
      <c r="O224" s="216"/>
      <c r="P224" s="216"/>
      <c r="Q224" s="216"/>
      <c r="R224" s="216"/>
      <c r="S224" s="216"/>
      <c r="T224" s="216"/>
      <c r="U224" s="216"/>
      <c r="V224" s="216"/>
      <c r="W224" s="216"/>
      <c r="X224" s="217"/>
      <c r="AT224" s="218" t="s">
        <v>149</v>
      </c>
      <c r="AU224" s="218" t="s">
        <v>84</v>
      </c>
      <c r="AV224" s="13" t="s">
        <v>82</v>
      </c>
      <c r="AW224" s="13" t="s">
        <v>5</v>
      </c>
      <c r="AX224" s="13" t="s">
        <v>74</v>
      </c>
      <c r="AY224" s="218" t="s">
        <v>140</v>
      </c>
    </row>
    <row r="225" spans="1:65" s="14" customFormat="1" ht="11.25">
      <c r="B225" s="219"/>
      <c r="C225" s="220"/>
      <c r="D225" s="204" t="s">
        <v>149</v>
      </c>
      <c r="E225" s="221" t="s">
        <v>1</v>
      </c>
      <c r="F225" s="222" t="s">
        <v>235</v>
      </c>
      <c r="G225" s="220"/>
      <c r="H225" s="223">
        <v>31.52</v>
      </c>
      <c r="I225" s="224"/>
      <c r="J225" s="224"/>
      <c r="K225" s="220"/>
      <c r="L225" s="220"/>
      <c r="M225" s="225"/>
      <c r="N225" s="226"/>
      <c r="O225" s="227"/>
      <c r="P225" s="227"/>
      <c r="Q225" s="227"/>
      <c r="R225" s="227"/>
      <c r="S225" s="227"/>
      <c r="T225" s="227"/>
      <c r="U225" s="227"/>
      <c r="V225" s="227"/>
      <c r="W225" s="227"/>
      <c r="X225" s="228"/>
      <c r="AT225" s="229" t="s">
        <v>149</v>
      </c>
      <c r="AU225" s="229" t="s">
        <v>84</v>
      </c>
      <c r="AV225" s="14" t="s">
        <v>84</v>
      </c>
      <c r="AW225" s="14" t="s">
        <v>5</v>
      </c>
      <c r="AX225" s="14" t="s">
        <v>74</v>
      </c>
      <c r="AY225" s="229" t="s">
        <v>140</v>
      </c>
    </row>
    <row r="226" spans="1:65" s="15" customFormat="1" ht="11.25">
      <c r="B226" s="230"/>
      <c r="C226" s="231"/>
      <c r="D226" s="204" t="s">
        <v>149</v>
      </c>
      <c r="E226" s="232" t="s">
        <v>1</v>
      </c>
      <c r="F226" s="233" t="s">
        <v>152</v>
      </c>
      <c r="G226" s="231"/>
      <c r="H226" s="234">
        <v>31.52</v>
      </c>
      <c r="I226" s="235"/>
      <c r="J226" s="235"/>
      <c r="K226" s="231"/>
      <c r="L226" s="231"/>
      <c r="M226" s="236"/>
      <c r="N226" s="237"/>
      <c r="O226" s="238"/>
      <c r="P226" s="238"/>
      <c r="Q226" s="238"/>
      <c r="R226" s="238"/>
      <c r="S226" s="238"/>
      <c r="T226" s="238"/>
      <c r="U226" s="238"/>
      <c r="V226" s="238"/>
      <c r="W226" s="238"/>
      <c r="X226" s="239"/>
      <c r="AT226" s="240" t="s">
        <v>149</v>
      </c>
      <c r="AU226" s="240" t="s">
        <v>84</v>
      </c>
      <c r="AV226" s="15" t="s">
        <v>153</v>
      </c>
      <c r="AW226" s="15" t="s">
        <v>5</v>
      </c>
      <c r="AX226" s="15" t="s">
        <v>74</v>
      </c>
      <c r="AY226" s="240" t="s">
        <v>140</v>
      </c>
    </row>
    <row r="227" spans="1:65" s="16" customFormat="1" ht="11.25">
      <c r="B227" s="241"/>
      <c r="C227" s="242"/>
      <c r="D227" s="204" t="s">
        <v>149</v>
      </c>
      <c r="E227" s="243" t="s">
        <v>1</v>
      </c>
      <c r="F227" s="244" t="s">
        <v>154</v>
      </c>
      <c r="G227" s="242"/>
      <c r="H227" s="245">
        <v>31.52</v>
      </c>
      <c r="I227" s="246"/>
      <c r="J227" s="246"/>
      <c r="K227" s="242"/>
      <c r="L227" s="242"/>
      <c r="M227" s="247"/>
      <c r="N227" s="248"/>
      <c r="O227" s="249"/>
      <c r="P227" s="249"/>
      <c r="Q227" s="249"/>
      <c r="R227" s="249"/>
      <c r="S227" s="249"/>
      <c r="T227" s="249"/>
      <c r="U227" s="249"/>
      <c r="V227" s="249"/>
      <c r="W227" s="249"/>
      <c r="X227" s="250"/>
      <c r="AT227" s="251" t="s">
        <v>149</v>
      </c>
      <c r="AU227" s="251" t="s">
        <v>84</v>
      </c>
      <c r="AV227" s="16" t="s">
        <v>147</v>
      </c>
      <c r="AW227" s="16" t="s">
        <v>5</v>
      </c>
      <c r="AX227" s="16" t="s">
        <v>82</v>
      </c>
      <c r="AY227" s="251" t="s">
        <v>140</v>
      </c>
    </row>
    <row r="228" spans="1:65" s="12" customFormat="1" ht="22.9" customHeight="1">
      <c r="B228" s="173"/>
      <c r="C228" s="174"/>
      <c r="D228" s="175" t="s">
        <v>73</v>
      </c>
      <c r="E228" s="188" t="s">
        <v>147</v>
      </c>
      <c r="F228" s="188" t="s">
        <v>236</v>
      </c>
      <c r="G228" s="174"/>
      <c r="H228" s="174"/>
      <c r="I228" s="177"/>
      <c r="J228" s="177"/>
      <c r="K228" s="189">
        <f>BK228</f>
        <v>0</v>
      </c>
      <c r="L228" s="174"/>
      <c r="M228" s="179"/>
      <c r="N228" s="180"/>
      <c r="O228" s="181"/>
      <c r="P228" s="181"/>
      <c r="Q228" s="182">
        <f>SUM(Q229:Q238)</f>
        <v>0</v>
      </c>
      <c r="R228" s="182">
        <f>SUM(R229:R238)</f>
        <v>0</v>
      </c>
      <c r="S228" s="181"/>
      <c r="T228" s="183">
        <f>SUM(T229:T238)</f>
        <v>0</v>
      </c>
      <c r="U228" s="181"/>
      <c r="V228" s="183">
        <f>SUM(V229:V238)</f>
        <v>0</v>
      </c>
      <c r="W228" s="181"/>
      <c r="X228" s="184">
        <f>SUM(X229:X238)</f>
        <v>0</v>
      </c>
      <c r="AR228" s="185" t="s">
        <v>82</v>
      </c>
      <c r="AT228" s="186" t="s">
        <v>73</v>
      </c>
      <c r="AU228" s="186" t="s">
        <v>82</v>
      </c>
      <c r="AY228" s="185" t="s">
        <v>140</v>
      </c>
      <c r="BK228" s="187">
        <f>SUM(BK229:BK238)</f>
        <v>0</v>
      </c>
    </row>
    <row r="229" spans="1:65" s="2" customFormat="1" ht="33" customHeight="1">
      <c r="A229" s="35"/>
      <c r="B229" s="36"/>
      <c r="C229" s="190" t="s">
        <v>237</v>
      </c>
      <c r="D229" s="190" t="s">
        <v>142</v>
      </c>
      <c r="E229" s="191" t="s">
        <v>238</v>
      </c>
      <c r="F229" s="192" t="s">
        <v>239</v>
      </c>
      <c r="G229" s="193" t="s">
        <v>145</v>
      </c>
      <c r="H229" s="194">
        <v>110</v>
      </c>
      <c r="I229" s="195"/>
      <c r="J229" s="195"/>
      <c r="K229" s="196">
        <f>ROUND(P229*H229,2)</f>
        <v>0</v>
      </c>
      <c r="L229" s="192" t="s">
        <v>146</v>
      </c>
      <c r="M229" s="40"/>
      <c r="N229" s="197" t="s">
        <v>1</v>
      </c>
      <c r="O229" s="198" t="s">
        <v>37</v>
      </c>
      <c r="P229" s="199">
        <f>I229+J229</f>
        <v>0</v>
      </c>
      <c r="Q229" s="199">
        <f>ROUND(I229*H229,2)</f>
        <v>0</v>
      </c>
      <c r="R229" s="199">
        <f>ROUND(J229*H229,2)</f>
        <v>0</v>
      </c>
      <c r="S229" s="72"/>
      <c r="T229" s="200">
        <f>S229*H229</f>
        <v>0</v>
      </c>
      <c r="U229" s="200">
        <v>0</v>
      </c>
      <c r="V229" s="200">
        <f>U229*H229</f>
        <v>0</v>
      </c>
      <c r="W229" s="200">
        <v>0</v>
      </c>
      <c r="X229" s="201">
        <f>W229*H229</f>
        <v>0</v>
      </c>
      <c r="Y229" s="35"/>
      <c r="Z229" s="35"/>
      <c r="AA229" s="35"/>
      <c r="AB229" s="35"/>
      <c r="AC229" s="35"/>
      <c r="AD229" s="35"/>
      <c r="AE229" s="35"/>
      <c r="AR229" s="202" t="s">
        <v>147</v>
      </c>
      <c r="AT229" s="202" t="s">
        <v>142</v>
      </c>
      <c r="AU229" s="202" t="s">
        <v>84</v>
      </c>
      <c r="AY229" s="18" t="s">
        <v>140</v>
      </c>
      <c r="BE229" s="203">
        <f>IF(O229="základní",K229,0)</f>
        <v>0</v>
      </c>
      <c r="BF229" s="203">
        <f>IF(O229="snížená",K229,0)</f>
        <v>0</v>
      </c>
      <c r="BG229" s="203">
        <f>IF(O229="zákl. přenesená",K229,0)</f>
        <v>0</v>
      </c>
      <c r="BH229" s="203">
        <f>IF(O229="sníž. přenesená",K229,0)</f>
        <v>0</v>
      </c>
      <c r="BI229" s="203">
        <f>IF(O229="nulová",K229,0)</f>
        <v>0</v>
      </c>
      <c r="BJ229" s="18" t="s">
        <v>82</v>
      </c>
      <c r="BK229" s="203">
        <f>ROUND(P229*H229,2)</f>
        <v>0</v>
      </c>
      <c r="BL229" s="18" t="s">
        <v>147</v>
      </c>
      <c r="BM229" s="202" t="s">
        <v>240</v>
      </c>
    </row>
    <row r="230" spans="1:65" s="2" customFormat="1" ht="19.5">
      <c r="A230" s="35"/>
      <c r="B230" s="36"/>
      <c r="C230" s="37"/>
      <c r="D230" s="204" t="s">
        <v>148</v>
      </c>
      <c r="E230" s="37"/>
      <c r="F230" s="205" t="s">
        <v>239</v>
      </c>
      <c r="G230" s="37"/>
      <c r="H230" s="37"/>
      <c r="I230" s="206"/>
      <c r="J230" s="206"/>
      <c r="K230" s="37"/>
      <c r="L230" s="37"/>
      <c r="M230" s="40"/>
      <c r="N230" s="207"/>
      <c r="O230" s="208"/>
      <c r="P230" s="72"/>
      <c r="Q230" s="72"/>
      <c r="R230" s="72"/>
      <c r="S230" s="72"/>
      <c r="T230" s="72"/>
      <c r="U230" s="72"/>
      <c r="V230" s="72"/>
      <c r="W230" s="72"/>
      <c r="X230" s="73"/>
      <c r="Y230" s="35"/>
      <c r="Z230" s="35"/>
      <c r="AA230" s="35"/>
      <c r="AB230" s="35"/>
      <c r="AC230" s="35"/>
      <c r="AD230" s="35"/>
      <c r="AE230" s="35"/>
      <c r="AT230" s="18" t="s">
        <v>148</v>
      </c>
      <c r="AU230" s="18" t="s">
        <v>84</v>
      </c>
    </row>
    <row r="231" spans="1:65" s="13" customFormat="1" ht="11.25">
      <c r="B231" s="209"/>
      <c r="C231" s="210"/>
      <c r="D231" s="204" t="s">
        <v>149</v>
      </c>
      <c r="E231" s="211" t="s">
        <v>1</v>
      </c>
      <c r="F231" s="212" t="s">
        <v>241</v>
      </c>
      <c r="G231" s="210"/>
      <c r="H231" s="211" t="s">
        <v>1</v>
      </c>
      <c r="I231" s="213"/>
      <c r="J231" s="213"/>
      <c r="K231" s="210"/>
      <c r="L231" s="210"/>
      <c r="M231" s="214"/>
      <c r="N231" s="215"/>
      <c r="O231" s="216"/>
      <c r="P231" s="216"/>
      <c r="Q231" s="216"/>
      <c r="R231" s="216"/>
      <c r="S231" s="216"/>
      <c r="T231" s="216"/>
      <c r="U231" s="216"/>
      <c r="V231" s="216"/>
      <c r="W231" s="216"/>
      <c r="X231" s="217"/>
      <c r="AT231" s="218" t="s">
        <v>149</v>
      </c>
      <c r="AU231" s="218" t="s">
        <v>84</v>
      </c>
      <c r="AV231" s="13" t="s">
        <v>82</v>
      </c>
      <c r="AW231" s="13" t="s">
        <v>5</v>
      </c>
      <c r="AX231" s="13" t="s">
        <v>74</v>
      </c>
      <c r="AY231" s="218" t="s">
        <v>140</v>
      </c>
    </row>
    <row r="232" spans="1:65" s="14" customFormat="1" ht="11.25">
      <c r="B232" s="219"/>
      <c r="C232" s="220"/>
      <c r="D232" s="204" t="s">
        <v>149</v>
      </c>
      <c r="E232" s="221" t="s">
        <v>1</v>
      </c>
      <c r="F232" s="222" t="s">
        <v>242</v>
      </c>
      <c r="G232" s="220"/>
      <c r="H232" s="223">
        <v>110</v>
      </c>
      <c r="I232" s="224"/>
      <c r="J232" s="224"/>
      <c r="K232" s="220"/>
      <c r="L232" s="220"/>
      <c r="M232" s="225"/>
      <c r="N232" s="226"/>
      <c r="O232" s="227"/>
      <c r="P232" s="227"/>
      <c r="Q232" s="227"/>
      <c r="R232" s="227"/>
      <c r="S232" s="227"/>
      <c r="T232" s="227"/>
      <c r="U232" s="227"/>
      <c r="V232" s="227"/>
      <c r="W232" s="227"/>
      <c r="X232" s="228"/>
      <c r="AT232" s="229" t="s">
        <v>149</v>
      </c>
      <c r="AU232" s="229" t="s">
        <v>84</v>
      </c>
      <c r="AV232" s="14" t="s">
        <v>84</v>
      </c>
      <c r="AW232" s="14" t="s">
        <v>5</v>
      </c>
      <c r="AX232" s="14" t="s">
        <v>74</v>
      </c>
      <c r="AY232" s="229" t="s">
        <v>140</v>
      </c>
    </row>
    <row r="233" spans="1:65" s="15" customFormat="1" ht="11.25">
      <c r="B233" s="230"/>
      <c r="C233" s="231"/>
      <c r="D233" s="204" t="s">
        <v>149</v>
      </c>
      <c r="E233" s="232" t="s">
        <v>1</v>
      </c>
      <c r="F233" s="233" t="s">
        <v>152</v>
      </c>
      <c r="G233" s="231"/>
      <c r="H233" s="234">
        <v>110</v>
      </c>
      <c r="I233" s="235"/>
      <c r="J233" s="235"/>
      <c r="K233" s="231"/>
      <c r="L233" s="231"/>
      <c r="M233" s="236"/>
      <c r="N233" s="237"/>
      <c r="O233" s="238"/>
      <c r="P233" s="238"/>
      <c r="Q233" s="238"/>
      <c r="R233" s="238"/>
      <c r="S233" s="238"/>
      <c r="T233" s="238"/>
      <c r="U233" s="238"/>
      <c r="V233" s="238"/>
      <c r="W233" s="238"/>
      <c r="X233" s="239"/>
      <c r="AT233" s="240" t="s">
        <v>149</v>
      </c>
      <c r="AU233" s="240" t="s">
        <v>84</v>
      </c>
      <c r="AV233" s="15" t="s">
        <v>153</v>
      </c>
      <c r="AW233" s="15" t="s">
        <v>5</v>
      </c>
      <c r="AX233" s="15" t="s">
        <v>74</v>
      </c>
      <c r="AY233" s="240" t="s">
        <v>140</v>
      </c>
    </row>
    <row r="234" spans="1:65" s="16" customFormat="1" ht="11.25">
      <c r="B234" s="241"/>
      <c r="C234" s="242"/>
      <c r="D234" s="204" t="s">
        <v>149</v>
      </c>
      <c r="E234" s="243" t="s">
        <v>1</v>
      </c>
      <c r="F234" s="244" t="s">
        <v>154</v>
      </c>
      <c r="G234" s="242"/>
      <c r="H234" s="245">
        <v>110</v>
      </c>
      <c r="I234" s="246"/>
      <c r="J234" s="246"/>
      <c r="K234" s="242"/>
      <c r="L234" s="242"/>
      <c r="M234" s="247"/>
      <c r="N234" s="248"/>
      <c r="O234" s="249"/>
      <c r="P234" s="249"/>
      <c r="Q234" s="249"/>
      <c r="R234" s="249"/>
      <c r="S234" s="249"/>
      <c r="T234" s="249"/>
      <c r="U234" s="249"/>
      <c r="V234" s="249"/>
      <c r="W234" s="249"/>
      <c r="X234" s="250"/>
      <c r="AT234" s="251" t="s">
        <v>149</v>
      </c>
      <c r="AU234" s="251" t="s">
        <v>84</v>
      </c>
      <c r="AV234" s="16" t="s">
        <v>147</v>
      </c>
      <c r="AW234" s="16" t="s">
        <v>5</v>
      </c>
      <c r="AX234" s="16" t="s">
        <v>82</v>
      </c>
      <c r="AY234" s="251" t="s">
        <v>140</v>
      </c>
    </row>
    <row r="235" spans="1:65" s="2" customFormat="1" ht="24">
      <c r="A235" s="35"/>
      <c r="B235" s="36"/>
      <c r="C235" s="252" t="s">
        <v>197</v>
      </c>
      <c r="D235" s="252" t="s">
        <v>224</v>
      </c>
      <c r="E235" s="253" t="s">
        <v>243</v>
      </c>
      <c r="F235" s="254" t="s">
        <v>244</v>
      </c>
      <c r="G235" s="255" t="s">
        <v>145</v>
      </c>
      <c r="H235" s="256">
        <v>126.5</v>
      </c>
      <c r="I235" s="257"/>
      <c r="J235" s="258"/>
      <c r="K235" s="259">
        <f>ROUND(P235*H235,2)</f>
        <v>0</v>
      </c>
      <c r="L235" s="254" t="s">
        <v>146</v>
      </c>
      <c r="M235" s="260"/>
      <c r="N235" s="261" t="s">
        <v>1</v>
      </c>
      <c r="O235" s="198" t="s">
        <v>37</v>
      </c>
      <c r="P235" s="199">
        <f>I235+J235</f>
        <v>0</v>
      </c>
      <c r="Q235" s="199">
        <f>ROUND(I235*H235,2)</f>
        <v>0</v>
      </c>
      <c r="R235" s="199">
        <f>ROUND(J235*H235,2)</f>
        <v>0</v>
      </c>
      <c r="S235" s="72"/>
      <c r="T235" s="200">
        <f>S235*H235</f>
        <v>0</v>
      </c>
      <c r="U235" s="200">
        <v>0</v>
      </c>
      <c r="V235" s="200">
        <f>U235*H235</f>
        <v>0</v>
      </c>
      <c r="W235" s="200">
        <v>0</v>
      </c>
      <c r="X235" s="201">
        <f>W235*H235</f>
        <v>0</v>
      </c>
      <c r="Y235" s="35"/>
      <c r="Z235" s="35"/>
      <c r="AA235" s="35"/>
      <c r="AB235" s="35"/>
      <c r="AC235" s="35"/>
      <c r="AD235" s="35"/>
      <c r="AE235" s="35"/>
      <c r="AR235" s="202" t="s">
        <v>169</v>
      </c>
      <c r="AT235" s="202" t="s">
        <v>224</v>
      </c>
      <c r="AU235" s="202" t="s">
        <v>84</v>
      </c>
      <c r="AY235" s="18" t="s">
        <v>140</v>
      </c>
      <c r="BE235" s="203">
        <f>IF(O235="základní",K235,0)</f>
        <v>0</v>
      </c>
      <c r="BF235" s="203">
        <f>IF(O235="snížená",K235,0)</f>
        <v>0</v>
      </c>
      <c r="BG235" s="203">
        <f>IF(O235="zákl. přenesená",K235,0)</f>
        <v>0</v>
      </c>
      <c r="BH235" s="203">
        <f>IF(O235="sníž. přenesená",K235,0)</f>
        <v>0</v>
      </c>
      <c r="BI235" s="203">
        <f>IF(O235="nulová",K235,0)</f>
        <v>0</v>
      </c>
      <c r="BJ235" s="18" t="s">
        <v>82</v>
      </c>
      <c r="BK235" s="203">
        <f>ROUND(P235*H235,2)</f>
        <v>0</v>
      </c>
      <c r="BL235" s="18" t="s">
        <v>147</v>
      </c>
      <c r="BM235" s="202" t="s">
        <v>245</v>
      </c>
    </row>
    <row r="236" spans="1:65" s="2" customFormat="1" ht="19.5">
      <c r="A236" s="35"/>
      <c r="B236" s="36"/>
      <c r="C236" s="37"/>
      <c r="D236" s="204" t="s">
        <v>148</v>
      </c>
      <c r="E236" s="37"/>
      <c r="F236" s="205" t="s">
        <v>244</v>
      </c>
      <c r="G236" s="37"/>
      <c r="H236" s="37"/>
      <c r="I236" s="206"/>
      <c r="J236" s="206"/>
      <c r="K236" s="37"/>
      <c r="L236" s="37"/>
      <c r="M236" s="40"/>
      <c r="N236" s="207"/>
      <c r="O236" s="208"/>
      <c r="P236" s="72"/>
      <c r="Q236" s="72"/>
      <c r="R236" s="72"/>
      <c r="S236" s="72"/>
      <c r="T236" s="72"/>
      <c r="U236" s="72"/>
      <c r="V236" s="72"/>
      <c r="W236" s="72"/>
      <c r="X236" s="73"/>
      <c r="Y236" s="35"/>
      <c r="Z236" s="35"/>
      <c r="AA236" s="35"/>
      <c r="AB236" s="35"/>
      <c r="AC236" s="35"/>
      <c r="AD236" s="35"/>
      <c r="AE236" s="35"/>
      <c r="AT236" s="18" t="s">
        <v>148</v>
      </c>
      <c r="AU236" s="18" t="s">
        <v>84</v>
      </c>
    </row>
    <row r="237" spans="1:65" s="14" customFormat="1" ht="11.25">
      <c r="B237" s="219"/>
      <c r="C237" s="220"/>
      <c r="D237" s="204" t="s">
        <v>149</v>
      </c>
      <c r="E237" s="221" t="s">
        <v>1</v>
      </c>
      <c r="F237" s="222" t="s">
        <v>246</v>
      </c>
      <c r="G237" s="220"/>
      <c r="H237" s="223">
        <v>126.5</v>
      </c>
      <c r="I237" s="224"/>
      <c r="J237" s="224"/>
      <c r="K237" s="220"/>
      <c r="L237" s="220"/>
      <c r="M237" s="225"/>
      <c r="N237" s="226"/>
      <c r="O237" s="227"/>
      <c r="P237" s="227"/>
      <c r="Q237" s="227"/>
      <c r="R237" s="227"/>
      <c r="S237" s="227"/>
      <c r="T237" s="227"/>
      <c r="U237" s="227"/>
      <c r="V237" s="227"/>
      <c r="W237" s="227"/>
      <c r="X237" s="228"/>
      <c r="AT237" s="229" t="s">
        <v>149</v>
      </c>
      <c r="AU237" s="229" t="s">
        <v>84</v>
      </c>
      <c r="AV237" s="14" t="s">
        <v>84</v>
      </c>
      <c r="AW237" s="14" t="s">
        <v>5</v>
      </c>
      <c r="AX237" s="14" t="s">
        <v>74</v>
      </c>
      <c r="AY237" s="229" t="s">
        <v>140</v>
      </c>
    </row>
    <row r="238" spans="1:65" s="16" customFormat="1" ht="11.25">
      <c r="B238" s="241"/>
      <c r="C238" s="242"/>
      <c r="D238" s="204" t="s">
        <v>149</v>
      </c>
      <c r="E238" s="243" t="s">
        <v>1</v>
      </c>
      <c r="F238" s="244" t="s">
        <v>154</v>
      </c>
      <c r="G238" s="242"/>
      <c r="H238" s="245">
        <v>126.5</v>
      </c>
      <c r="I238" s="246"/>
      <c r="J238" s="246"/>
      <c r="K238" s="242"/>
      <c r="L238" s="242"/>
      <c r="M238" s="247"/>
      <c r="N238" s="248"/>
      <c r="O238" s="249"/>
      <c r="P238" s="249"/>
      <c r="Q238" s="249"/>
      <c r="R238" s="249"/>
      <c r="S238" s="249"/>
      <c r="T238" s="249"/>
      <c r="U238" s="249"/>
      <c r="V238" s="249"/>
      <c r="W238" s="249"/>
      <c r="X238" s="250"/>
      <c r="AT238" s="251" t="s">
        <v>149</v>
      </c>
      <c r="AU238" s="251" t="s">
        <v>84</v>
      </c>
      <c r="AV238" s="16" t="s">
        <v>147</v>
      </c>
      <c r="AW238" s="16" t="s">
        <v>5</v>
      </c>
      <c r="AX238" s="16" t="s">
        <v>82</v>
      </c>
      <c r="AY238" s="251" t="s">
        <v>140</v>
      </c>
    </row>
    <row r="239" spans="1:65" s="12" customFormat="1" ht="22.9" customHeight="1">
      <c r="B239" s="173"/>
      <c r="C239" s="174"/>
      <c r="D239" s="175" t="s">
        <v>73</v>
      </c>
      <c r="E239" s="188" t="s">
        <v>175</v>
      </c>
      <c r="F239" s="188" t="s">
        <v>247</v>
      </c>
      <c r="G239" s="174"/>
      <c r="H239" s="174"/>
      <c r="I239" s="177"/>
      <c r="J239" s="177"/>
      <c r="K239" s="189">
        <f>BK239</f>
        <v>0</v>
      </c>
      <c r="L239" s="174"/>
      <c r="M239" s="179"/>
      <c r="N239" s="180"/>
      <c r="O239" s="181"/>
      <c r="P239" s="181"/>
      <c r="Q239" s="182">
        <f>SUM(Q240:Q286)</f>
        <v>0</v>
      </c>
      <c r="R239" s="182">
        <f>SUM(R240:R286)</f>
        <v>0</v>
      </c>
      <c r="S239" s="181"/>
      <c r="T239" s="183">
        <f>SUM(T240:T286)</f>
        <v>0</v>
      </c>
      <c r="U239" s="181"/>
      <c r="V239" s="183">
        <f>SUM(V240:V286)</f>
        <v>0</v>
      </c>
      <c r="W239" s="181"/>
      <c r="X239" s="184">
        <f>SUM(X240:X286)</f>
        <v>0</v>
      </c>
      <c r="AR239" s="185" t="s">
        <v>82</v>
      </c>
      <c r="AT239" s="186" t="s">
        <v>73</v>
      </c>
      <c r="AU239" s="186" t="s">
        <v>82</v>
      </c>
      <c r="AY239" s="185" t="s">
        <v>140</v>
      </c>
      <c r="BK239" s="187">
        <f>SUM(BK240:BK286)</f>
        <v>0</v>
      </c>
    </row>
    <row r="240" spans="1:65" s="2" customFormat="1" ht="36">
      <c r="A240" s="35"/>
      <c r="B240" s="36"/>
      <c r="C240" s="190" t="s">
        <v>248</v>
      </c>
      <c r="D240" s="190" t="s">
        <v>142</v>
      </c>
      <c r="E240" s="191" t="s">
        <v>249</v>
      </c>
      <c r="F240" s="192" t="s">
        <v>250</v>
      </c>
      <c r="G240" s="193" t="s">
        <v>145</v>
      </c>
      <c r="H240" s="194">
        <v>32.58</v>
      </c>
      <c r="I240" s="195"/>
      <c r="J240" s="195"/>
      <c r="K240" s="196">
        <f>ROUND(P240*H240,2)</f>
        <v>0</v>
      </c>
      <c r="L240" s="192" t="s">
        <v>146</v>
      </c>
      <c r="M240" s="40"/>
      <c r="N240" s="197" t="s">
        <v>1</v>
      </c>
      <c r="O240" s="198" t="s">
        <v>37</v>
      </c>
      <c r="P240" s="199">
        <f>I240+J240</f>
        <v>0</v>
      </c>
      <c r="Q240" s="199">
        <f>ROUND(I240*H240,2)</f>
        <v>0</v>
      </c>
      <c r="R240" s="199">
        <f>ROUND(J240*H240,2)</f>
        <v>0</v>
      </c>
      <c r="S240" s="72"/>
      <c r="T240" s="200">
        <f>S240*H240</f>
        <v>0</v>
      </c>
      <c r="U240" s="200">
        <v>0</v>
      </c>
      <c r="V240" s="200">
        <f>U240*H240</f>
        <v>0</v>
      </c>
      <c r="W240" s="200">
        <v>0</v>
      </c>
      <c r="X240" s="201">
        <f>W240*H240</f>
        <v>0</v>
      </c>
      <c r="Y240" s="35"/>
      <c r="Z240" s="35"/>
      <c r="AA240" s="35"/>
      <c r="AB240" s="35"/>
      <c r="AC240" s="35"/>
      <c r="AD240" s="35"/>
      <c r="AE240" s="35"/>
      <c r="AR240" s="202" t="s">
        <v>147</v>
      </c>
      <c r="AT240" s="202" t="s">
        <v>142</v>
      </c>
      <c r="AU240" s="202" t="s">
        <v>84</v>
      </c>
      <c r="AY240" s="18" t="s">
        <v>140</v>
      </c>
      <c r="BE240" s="203">
        <f>IF(O240="základní",K240,0)</f>
        <v>0</v>
      </c>
      <c r="BF240" s="203">
        <f>IF(O240="snížená",K240,0)</f>
        <v>0</v>
      </c>
      <c r="BG240" s="203">
        <f>IF(O240="zákl. přenesená",K240,0)</f>
        <v>0</v>
      </c>
      <c r="BH240" s="203">
        <f>IF(O240="sníž. přenesená",K240,0)</f>
        <v>0</v>
      </c>
      <c r="BI240" s="203">
        <f>IF(O240="nulová",K240,0)</f>
        <v>0</v>
      </c>
      <c r="BJ240" s="18" t="s">
        <v>82</v>
      </c>
      <c r="BK240" s="203">
        <f>ROUND(P240*H240,2)</f>
        <v>0</v>
      </c>
      <c r="BL240" s="18" t="s">
        <v>147</v>
      </c>
      <c r="BM240" s="202" t="s">
        <v>251</v>
      </c>
    </row>
    <row r="241" spans="1:65" s="2" customFormat="1" ht="19.5">
      <c r="A241" s="35"/>
      <c r="B241" s="36"/>
      <c r="C241" s="37"/>
      <c r="D241" s="204" t="s">
        <v>148</v>
      </c>
      <c r="E241" s="37"/>
      <c r="F241" s="205" t="s">
        <v>250</v>
      </c>
      <c r="G241" s="37"/>
      <c r="H241" s="37"/>
      <c r="I241" s="206"/>
      <c r="J241" s="206"/>
      <c r="K241" s="37"/>
      <c r="L241" s="37"/>
      <c r="M241" s="40"/>
      <c r="N241" s="207"/>
      <c r="O241" s="208"/>
      <c r="P241" s="72"/>
      <c r="Q241" s="72"/>
      <c r="R241" s="72"/>
      <c r="S241" s="72"/>
      <c r="T241" s="72"/>
      <c r="U241" s="72"/>
      <c r="V241" s="72"/>
      <c r="W241" s="72"/>
      <c r="X241" s="73"/>
      <c r="Y241" s="35"/>
      <c r="Z241" s="35"/>
      <c r="AA241" s="35"/>
      <c r="AB241" s="35"/>
      <c r="AC241" s="35"/>
      <c r="AD241" s="35"/>
      <c r="AE241" s="35"/>
      <c r="AT241" s="18" t="s">
        <v>148</v>
      </c>
      <c r="AU241" s="18" t="s">
        <v>84</v>
      </c>
    </row>
    <row r="242" spans="1:65" s="13" customFormat="1" ht="22.5">
      <c r="B242" s="209"/>
      <c r="C242" s="210"/>
      <c r="D242" s="204" t="s">
        <v>149</v>
      </c>
      <c r="E242" s="211" t="s">
        <v>1</v>
      </c>
      <c r="F242" s="212" t="s">
        <v>252</v>
      </c>
      <c r="G242" s="210"/>
      <c r="H242" s="211" t="s">
        <v>1</v>
      </c>
      <c r="I242" s="213"/>
      <c r="J242" s="213"/>
      <c r="K242" s="210"/>
      <c r="L242" s="210"/>
      <c r="M242" s="214"/>
      <c r="N242" s="215"/>
      <c r="O242" s="216"/>
      <c r="P242" s="216"/>
      <c r="Q242" s="216"/>
      <c r="R242" s="216"/>
      <c r="S242" s="216"/>
      <c r="T242" s="216"/>
      <c r="U242" s="216"/>
      <c r="V242" s="216"/>
      <c r="W242" s="216"/>
      <c r="X242" s="217"/>
      <c r="AT242" s="218" t="s">
        <v>149</v>
      </c>
      <c r="AU242" s="218" t="s">
        <v>84</v>
      </c>
      <c r="AV242" s="13" t="s">
        <v>82</v>
      </c>
      <c r="AW242" s="13" t="s">
        <v>5</v>
      </c>
      <c r="AX242" s="13" t="s">
        <v>74</v>
      </c>
      <c r="AY242" s="218" t="s">
        <v>140</v>
      </c>
    </row>
    <row r="243" spans="1:65" s="13" customFormat="1" ht="11.25">
      <c r="B243" s="209"/>
      <c r="C243" s="210"/>
      <c r="D243" s="204" t="s">
        <v>149</v>
      </c>
      <c r="E243" s="211" t="s">
        <v>1</v>
      </c>
      <c r="F243" s="212" t="s">
        <v>253</v>
      </c>
      <c r="G243" s="210"/>
      <c r="H243" s="211" t="s">
        <v>1</v>
      </c>
      <c r="I243" s="213"/>
      <c r="J243" s="213"/>
      <c r="K243" s="210"/>
      <c r="L243" s="210"/>
      <c r="M243" s="214"/>
      <c r="N243" s="215"/>
      <c r="O243" s="216"/>
      <c r="P243" s="216"/>
      <c r="Q243" s="216"/>
      <c r="R243" s="216"/>
      <c r="S243" s="216"/>
      <c r="T243" s="216"/>
      <c r="U243" s="216"/>
      <c r="V243" s="216"/>
      <c r="W243" s="216"/>
      <c r="X243" s="217"/>
      <c r="AT243" s="218" t="s">
        <v>149</v>
      </c>
      <c r="AU243" s="218" t="s">
        <v>84</v>
      </c>
      <c r="AV243" s="13" t="s">
        <v>82</v>
      </c>
      <c r="AW243" s="13" t="s">
        <v>5</v>
      </c>
      <c r="AX243" s="13" t="s">
        <v>74</v>
      </c>
      <c r="AY243" s="218" t="s">
        <v>140</v>
      </c>
    </row>
    <row r="244" spans="1:65" s="14" customFormat="1" ht="11.25">
      <c r="B244" s="219"/>
      <c r="C244" s="220"/>
      <c r="D244" s="204" t="s">
        <v>149</v>
      </c>
      <c r="E244" s="221" t="s">
        <v>1</v>
      </c>
      <c r="F244" s="222" t="s">
        <v>254</v>
      </c>
      <c r="G244" s="220"/>
      <c r="H244" s="223">
        <v>32.58</v>
      </c>
      <c r="I244" s="224"/>
      <c r="J244" s="224"/>
      <c r="K244" s="220"/>
      <c r="L244" s="220"/>
      <c r="M244" s="225"/>
      <c r="N244" s="226"/>
      <c r="O244" s="227"/>
      <c r="P244" s="227"/>
      <c r="Q244" s="227"/>
      <c r="R244" s="227"/>
      <c r="S244" s="227"/>
      <c r="T244" s="227"/>
      <c r="U244" s="227"/>
      <c r="V244" s="227"/>
      <c r="W244" s="227"/>
      <c r="X244" s="228"/>
      <c r="AT244" s="229" t="s">
        <v>149</v>
      </c>
      <c r="AU244" s="229" t="s">
        <v>84</v>
      </c>
      <c r="AV244" s="14" t="s">
        <v>84</v>
      </c>
      <c r="AW244" s="14" t="s">
        <v>5</v>
      </c>
      <c r="AX244" s="14" t="s">
        <v>74</v>
      </c>
      <c r="AY244" s="229" t="s">
        <v>140</v>
      </c>
    </row>
    <row r="245" spans="1:65" s="15" customFormat="1" ht="11.25">
      <c r="B245" s="230"/>
      <c r="C245" s="231"/>
      <c r="D245" s="204" t="s">
        <v>149</v>
      </c>
      <c r="E245" s="232" t="s">
        <v>1</v>
      </c>
      <c r="F245" s="233" t="s">
        <v>152</v>
      </c>
      <c r="G245" s="231"/>
      <c r="H245" s="234">
        <v>32.58</v>
      </c>
      <c r="I245" s="235"/>
      <c r="J245" s="235"/>
      <c r="K245" s="231"/>
      <c r="L245" s="231"/>
      <c r="M245" s="236"/>
      <c r="N245" s="237"/>
      <c r="O245" s="238"/>
      <c r="P245" s="238"/>
      <c r="Q245" s="238"/>
      <c r="R245" s="238"/>
      <c r="S245" s="238"/>
      <c r="T245" s="238"/>
      <c r="U245" s="238"/>
      <c r="V245" s="238"/>
      <c r="W245" s="238"/>
      <c r="X245" s="239"/>
      <c r="AT245" s="240" t="s">
        <v>149</v>
      </c>
      <c r="AU245" s="240" t="s">
        <v>84</v>
      </c>
      <c r="AV245" s="15" t="s">
        <v>153</v>
      </c>
      <c r="AW245" s="15" t="s">
        <v>5</v>
      </c>
      <c r="AX245" s="15" t="s">
        <v>74</v>
      </c>
      <c r="AY245" s="240" t="s">
        <v>140</v>
      </c>
    </row>
    <row r="246" spans="1:65" s="16" customFormat="1" ht="11.25">
      <c r="B246" s="241"/>
      <c r="C246" s="242"/>
      <c r="D246" s="204" t="s">
        <v>149</v>
      </c>
      <c r="E246" s="243" t="s">
        <v>1</v>
      </c>
      <c r="F246" s="244" t="s">
        <v>154</v>
      </c>
      <c r="G246" s="242"/>
      <c r="H246" s="245">
        <v>32.58</v>
      </c>
      <c r="I246" s="246"/>
      <c r="J246" s="246"/>
      <c r="K246" s="242"/>
      <c r="L246" s="242"/>
      <c r="M246" s="247"/>
      <c r="N246" s="248"/>
      <c r="O246" s="249"/>
      <c r="P246" s="249"/>
      <c r="Q246" s="249"/>
      <c r="R246" s="249"/>
      <c r="S246" s="249"/>
      <c r="T246" s="249"/>
      <c r="U246" s="249"/>
      <c r="V246" s="249"/>
      <c r="W246" s="249"/>
      <c r="X246" s="250"/>
      <c r="AT246" s="251" t="s">
        <v>149</v>
      </c>
      <c r="AU246" s="251" t="s">
        <v>84</v>
      </c>
      <c r="AV246" s="16" t="s">
        <v>147</v>
      </c>
      <c r="AW246" s="16" t="s">
        <v>5</v>
      </c>
      <c r="AX246" s="16" t="s">
        <v>82</v>
      </c>
      <c r="AY246" s="251" t="s">
        <v>140</v>
      </c>
    </row>
    <row r="247" spans="1:65" s="2" customFormat="1" ht="36">
      <c r="A247" s="35"/>
      <c r="B247" s="36"/>
      <c r="C247" s="190" t="s">
        <v>201</v>
      </c>
      <c r="D247" s="190" t="s">
        <v>142</v>
      </c>
      <c r="E247" s="191" t="s">
        <v>255</v>
      </c>
      <c r="F247" s="192" t="s">
        <v>256</v>
      </c>
      <c r="G247" s="193" t="s">
        <v>145</v>
      </c>
      <c r="H247" s="194">
        <v>11.76</v>
      </c>
      <c r="I247" s="195"/>
      <c r="J247" s="195"/>
      <c r="K247" s="196">
        <f>ROUND(P247*H247,2)</f>
        <v>0</v>
      </c>
      <c r="L247" s="192" t="s">
        <v>146</v>
      </c>
      <c r="M247" s="40"/>
      <c r="N247" s="197" t="s">
        <v>1</v>
      </c>
      <c r="O247" s="198" t="s">
        <v>37</v>
      </c>
      <c r="P247" s="199">
        <f>I247+J247</f>
        <v>0</v>
      </c>
      <c r="Q247" s="199">
        <f>ROUND(I247*H247,2)</f>
        <v>0</v>
      </c>
      <c r="R247" s="199">
        <f>ROUND(J247*H247,2)</f>
        <v>0</v>
      </c>
      <c r="S247" s="72"/>
      <c r="T247" s="200">
        <f>S247*H247</f>
        <v>0</v>
      </c>
      <c r="U247" s="200">
        <v>0</v>
      </c>
      <c r="V247" s="200">
        <f>U247*H247</f>
        <v>0</v>
      </c>
      <c r="W247" s="200">
        <v>0</v>
      </c>
      <c r="X247" s="201">
        <f>W247*H247</f>
        <v>0</v>
      </c>
      <c r="Y247" s="35"/>
      <c r="Z247" s="35"/>
      <c r="AA247" s="35"/>
      <c r="AB247" s="35"/>
      <c r="AC247" s="35"/>
      <c r="AD247" s="35"/>
      <c r="AE247" s="35"/>
      <c r="AR247" s="202" t="s">
        <v>147</v>
      </c>
      <c r="AT247" s="202" t="s">
        <v>142</v>
      </c>
      <c r="AU247" s="202" t="s">
        <v>84</v>
      </c>
      <c r="AY247" s="18" t="s">
        <v>140</v>
      </c>
      <c r="BE247" s="203">
        <f>IF(O247="základní",K247,0)</f>
        <v>0</v>
      </c>
      <c r="BF247" s="203">
        <f>IF(O247="snížená",K247,0)</f>
        <v>0</v>
      </c>
      <c r="BG247" s="203">
        <f>IF(O247="zákl. přenesená",K247,0)</f>
        <v>0</v>
      </c>
      <c r="BH247" s="203">
        <f>IF(O247="sníž. přenesená",K247,0)</f>
        <v>0</v>
      </c>
      <c r="BI247" s="203">
        <f>IF(O247="nulová",K247,0)</f>
        <v>0</v>
      </c>
      <c r="BJ247" s="18" t="s">
        <v>82</v>
      </c>
      <c r="BK247" s="203">
        <f>ROUND(P247*H247,2)</f>
        <v>0</v>
      </c>
      <c r="BL247" s="18" t="s">
        <v>147</v>
      </c>
      <c r="BM247" s="202" t="s">
        <v>257</v>
      </c>
    </row>
    <row r="248" spans="1:65" s="2" customFormat="1" ht="19.5">
      <c r="A248" s="35"/>
      <c r="B248" s="36"/>
      <c r="C248" s="37"/>
      <c r="D248" s="204" t="s">
        <v>148</v>
      </c>
      <c r="E248" s="37"/>
      <c r="F248" s="205" t="s">
        <v>256</v>
      </c>
      <c r="G248" s="37"/>
      <c r="H248" s="37"/>
      <c r="I248" s="206"/>
      <c r="J248" s="206"/>
      <c r="K248" s="37"/>
      <c r="L248" s="37"/>
      <c r="M248" s="40"/>
      <c r="N248" s="207"/>
      <c r="O248" s="208"/>
      <c r="P248" s="72"/>
      <c r="Q248" s="72"/>
      <c r="R248" s="72"/>
      <c r="S248" s="72"/>
      <c r="T248" s="72"/>
      <c r="U248" s="72"/>
      <c r="V248" s="72"/>
      <c r="W248" s="72"/>
      <c r="X248" s="73"/>
      <c r="Y248" s="35"/>
      <c r="Z248" s="35"/>
      <c r="AA248" s="35"/>
      <c r="AB248" s="35"/>
      <c r="AC248" s="35"/>
      <c r="AD248" s="35"/>
      <c r="AE248" s="35"/>
      <c r="AT248" s="18" t="s">
        <v>148</v>
      </c>
      <c r="AU248" s="18" t="s">
        <v>84</v>
      </c>
    </row>
    <row r="249" spans="1:65" s="13" customFormat="1" ht="11.25">
      <c r="B249" s="209"/>
      <c r="C249" s="210"/>
      <c r="D249" s="204" t="s">
        <v>149</v>
      </c>
      <c r="E249" s="211" t="s">
        <v>1</v>
      </c>
      <c r="F249" s="212" t="s">
        <v>258</v>
      </c>
      <c r="G249" s="210"/>
      <c r="H249" s="211" t="s">
        <v>1</v>
      </c>
      <c r="I249" s="213"/>
      <c r="J249" s="213"/>
      <c r="K249" s="210"/>
      <c r="L249" s="210"/>
      <c r="M249" s="214"/>
      <c r="N249" s="215"/>
      <c r="O249" s="216"/>
      <c r="P249" s="216"/>
      <c r="Q249" s="216"/>
      <c r="R249" s="216"/>
      <c r="S249" s="216"/>
      <c r="T249" s="216"/>
      <c r="U249" s="216"/>
      <c r="V249" s="216"/>
      <c r="W249" s="216"/>
      <c r="X249" s="217"/>
      <c r="AT249" s="218" t="s">
        <v>149</v>
      </c>
      <c r="AU249" s="218" t="s">
        <v>84</v>
      </c>
      <c r="AV249" s="13" t="s">
        <v>82</v>
      </c>
      <c r="AW249" s="13" t="s">
        <v>5</v>
      </c>
      <c r="AX249" s="13" t="s">
        <v>74</v>
      </c>
      <c r="AY249" s="218" t="s">
        <v>140</v>
      </c>
    </row>
    <row r="250" spans="1:65" s="13" customFormat="1" ht="11.25">
      <c r="B250" s="209"/>
      <c r="C250" s="210"/>
      <c r="D250" s="204" t="s">
        <v>149</v>
      </c>
      <c r="E250" s="211" t="s">
        <v>1</v>
      </c>
      <c r="F250" s="212" t="s">
        <v>253</v>
      </c>
      <c r="G250" s="210"/>
      <c r="H250" s="211" t="s">
        <v>1</v>
      </c>
      <c r="I250" s="213"/>
      <c r="J250" s="213"/>
      <c r="K250" s="210"/>
      <c r="L250" s="210"/>
      <c r="M250" s="214"/>
      <c r="N250" s="215"/>
      <c r="O250" s="216"/>
      <c r="P250" s="216"/>
      <c r="Q250" s="216"/>
      <c r="R250" s="216"/>
      <c r="S250" s="216"/>
      <c r="T250" s="216"/>
      <c r="U250" s="216"/>
      <c r="V250" s="216"/>
      <c r="W250" s="216"/>
      <c r="X250" s="217"/>
      <c r="AT250" s="218" t="s">
        <v>149</v>
      </c>
      <c r="AU250" s="218" t="s">
        <v>84</v>
      </c>
      <c r="AV250" s="13" t="s">
        <v>82</v>
      </c>
      <c r="AW250" s="13" t="s">
        <v>5</v>
      </c>
      <c r="AX250" s="13" t="s">
        <v>74</v>
      </c>
      <c r="AY250" s="218" t="s">
        <v>140</v>
      </c>
    </row>
    <row r="251" spans="1:65" s="14" customFormat="1" ht="11.25">
      <c r="B251" s="219"/>
      <c r="C251" s="220"/>
      <c r="D251" s="204" t="s">
        <v>149</v>
      </c>
      <c r="E251" s="221" t="s">
        <v>1</v>
      </c>
      <c r="F251" s="222" t="s">
        <v>259</v>
      </c>
      <c r="G251" s="220"/>
      <c r="H251" s="223">
        <v>11.76</v>
      </c>
      <c r="I251" s="224"/>
      <c r="J251" s="224"/>
      <c r="K251" s="220"/>
      <c r="L251" s="220"/>
      <c r="M251" s="225"/>
      <c r="N251" s="226"/>
      <c r="O251" s="227"/>
      <c r="P251" s="227"/>
      <c r="Q251" s="227"/>
      <c r="R251" s="227"/>
      <c r="S251" s="227"/>
      <c r="T251" s="227"/>
      <c r="U251" s="227"/>
      <c r="V251" s="227"/>
      <c r="W251" s="227"/>
      <c r="X251" s="228"/>
      <c r="AT251" s="229" t="s">
        <v>149</v>
      </c>
      <c r="AU251" s="229" t="s">
        <v>84</v>
      </c>
      <c r="AV251" s="14" t="s">
        <v>84</v>
      </c>
      <c r="AW251" s="14" t="s">
        <v>5</v>
      </c>
      <c r="AX251" s="14" t="s">
        <v>74</v>
      </c>
      <c r="AY251" s="229" t="s">
        <v>140</v>
      </c>
    </row>
    <row r="252" spans="1:65" s="15" customFormat="1" ht="11.25">
      <c r="B252" s="230"/>
      <c r="C252" s="231"/>
      <c r="D252" s="204" t="s">
        <v>149</v>
      </c>
      <c r="E252" s="232" t="s">
        <v>1</v>
      </c>
      <c r="F252" s="233" t="s">
        <v>152</v>
      </c>
      <c r="G252" s="231"/>
      <c r="H252" s="234">
        <v>11.76</v>
      </c>
      <c r="I252" s="235"/>
      <c r="J252" s="235"/>
      <c r="K252" s="231"/>
      <c r="L252" s="231"/>
      <c r="M252" s="236"/>
      <c r="N252" s="237"/>
      <c r="O252" s="238"/>
      <c r="P252" s="238"/>
      <c r="Q252" s="238"/>
      <c r="R252" s="238"/>
      <c r="S252" s="238"/>
      <c r="T252" s="238"/>
      <c r="U252" s="238"/>
      <c r="V252" s="238"/>
      <c r="W252" s="238"/>
      <c r="X252" s="239"/>
      <c r="AT252" s="240" t="s">
        <v>149</v>
      </c>
      <c r="AU252" s="240" t="s">
        <v>84</v>
      </c>
      <c r="AV252" s="15" t="s">
        <v>153</v>
      </c>
      <c r="AW252" s="15" t="s">
        <v>5</v>
      </c>
      <c r="AX252" s="15" t="s">
        <v>74</v>
      </c>
      <c r="AY252" s="240" t="s">
        <v>140</v>
      </c>
    </row>
    <row r="253" spans="1:65" s="16" customFormat="1" ht="11.25">
      <c r="B253" s="241"/>
      <c r="C253" s="242"/>
      <c r="D253" s="204" t="s">
        <v>149</v>
      </c>
      <c r="E253" s="243" t="s">
        <v>1</v>
      </c>
      <c r="F253" s="244" t="s">
        <v>154</v>
      </c>
      <c r="G253" s="242"/>
      <c r="H253" s="245">
        <v>11.76</v>
      </c>
      <c r="I253" s="246"/>
      <c r="J253" s="246"/>
      <c r="K253" s="242"/>
      <c r="L253" s="242"/>
      <c r="M253" s="247"/>
      <c r="N253" s="248"/>
      <c r="O253" s="249"/>
      <c r="P253" s="249"/>
      <c r="Q253" s="249"/>
      <c r="R253" s="249"/>
      <c r="S253" s="249"/>
      <c r="T253" s="249"/>
      <c r="U253" s="249"/>
      <c r="V253" s="249"/>
      <c r="W253" s="249"/>
      <c r="X253" s="250"/>
      <c r="AT253" s="251" t="s">
        <v>149</v>
      </c>
      <c r="AU253" s="251" t="s">
        <v>84</v>
      </c>
      <c r="AV253" s="16" t="s">
        <v>147</v>
      </c>
      <c r="AW253" s="16" t="s">
        <v>5</v>
      </c>
      <c r="AX253" s="16" t="s">
        <v>82</v>
      </c>
      <c r="AY253" s="251" t="s">
        <v>140</v>
      </c>
    </row>
    <row r="254" spans="1:65" s="2" customFormat="1" ht="36">
      <c r="A254" s="35"/>
      <c r="B254" s="36"/>
      <c r="C254" s="190" t="s">
        <v>8</v>
      </c>
      <c r="D254" s="190" t="s">
        <v>142</v>
      </c>
      <c r="E254" s="191" t="s">
        <v>260</v>
      </c>
      <c r="F254" s="192" t="s">
        <v>261</v>
      </c>
      <c r="G254" s="193" t="s">
        <v>145</v>
      </c>
      <c r="H254" s="194">
        <v>11.76</v>
      </c>
      <c r="I254" s="195"/>
      <c r="J254" s="195"/>
      <c r="K254" s="196">
        <f>ROUND(P254*H254,2)</f>
        <v>0</v>
      </c>
      <c r="L254" s="192" t="s">
        <v>146</v>
      </c>
      <c r="M254" s="40"/>
      <c r="N254" s="197" t="s">
        <v>1</v>
      </c>
      <c r="O254" s="198" t="s">
        <v>37</v>
      </c>
      <c r="P254" s="199">
        <f>I254+J254</f>
        <v>0</v>
      </c>
      <c r="Q254" s="199">
        <f>ROUND(I254*H254,2)</f>
        <v>0</v>
      </c>
      <c r="R254" s="199">
        <f>ROUND(J254*H254,2)</f>
        <v>0</v>
      </c>
      <c r="S254" s="72"/>
      <c r="T254" s="200">
        <f>S254*H254</f>
        <v>0</v>
      </c>
      <c r="U254" s="200">
        <v>0</v>
      </c>
      <c r="V254" s="200">
        <f>U254*H254</f>
        <v>0</v>
      </c>
      <c r="W254" s="200">
        <v>0</v>
      </c>
      <c r="X254" s="201">
        <f>W254*H254</f>
        <v>0</v>
      </c>
      <c r="Y254" s="35"/>
      <c r="Z254" s="35"/>
      <c r="AA254" s="35"/>
      <c r="AB254" s="35"/>
      <c r="AC254" s="35"/>
      <c r="AD254" s="35"/>
      <c r="AE254" s="35"/>
      <c r="AR254" s="202" t="s">
        <v>147</v>
      </c>
      <c r="AT254" s="202" t="s">
        <v>142</v>
      </c>
      <c r="AU254" s="202" t="s">
        <v>84</v>
      </c>
      <c r="AY254" s="18" t="s">
        <v>140</v>
      </c>
      <c r="BE254" s="203">
        <f>IF(O254="základní",K254,0)</f>
        <v>0</v>
      </c>
      <c r="BF254" s="203">
        <f>IF(O254="snížená",K254,0)</f>
        <v>0</v>
      </c>
      <c r="BG254" s="203">
        <f>IF(O254="zákl. přenesená",K254,0)</f>
        <v>0</v>
      </c>
      <c r="BH254" s="203">
        <f>IF(O254="sníž. přenesená",K254,0)</f>
        <v>0</v>
      </c>
      <c r="BI254" s="203">
        <f>IF(O254="nulová",K254,0)</f>
        <v>0</v>
      </c>
      <c r="BJ254" s="18" t="s">
        <v>82</v>
      </c>
      <c r="BK254" s="203">
        <f>ROUND(P254*H254,2)</f>
        <v>0</v>
      </c>
      <c r="BL254" s="18" t="s">
        <v>147</v>
      </c>
      <c r="BM254" s="202" t="s">
        <v>262</v>
      </c>
    </row>
    <row r="255" spans="1:65" s="2" customFormat="1" ht="19.5">
      <c r="A255" s="35"/>
      <c r="B255" s="36"/>
      <c r="C255" s="37"/>
      <c r="D255" s="204" t="s">
        <v>148</v>
      </c>
      <c r="E255" s="37"/>
      <c r="F255" s="205" t="s">
        <v>261</v>
      </c>
      <c r="G255" s="37"/>
      <c r="H255" s="37"/>
      <c r="I255" s="206"/>
      <c r="J255" s="206"/>
      <c r="K255" s="37"/>
      <c r="L255" s="37"/>
      <c r="M255" s="40"/>
      <c r="N255" s="207"/>
      <c r="O255" s="208"/>
      <c r="P255" s="72"/>
      <c r="Q255" s="72"/>
      <c r="R255" s="72"/>
      <c r="S255" s="72"/>
      <c r="T255" s="72"/>
      <c r="U255" s="72"/>
      <c r="V255" s="72"/>
      <c r="W255" s="72"/>
      <c r="X255" s="73"/>
      <c r="Y255" s="35"/>
      <c r="Z255" s="35"/>
      <c r="AA255" s="35"/>
      <c r="AB255" s="35"/>
      <c r="AC255" s="35"/>
      <c r="AD255" s="35"/>
      <c r="AE255" s="35"/>
      <c r="AT255" s="18" t="s">
        <v>148</v>
      </c>
      <c r="AU255" s="18" t="s">
        <v>84</v>
      </c>
    </row>
    <row r="256" spans="1:65" s="13" customFormat="1" ht="11.25">
      <c r="B256" s="209"/>
      <c r="C256" s="210"/>
      <c r="D256" s="204" t="s">
        <v>149</v>
      </c>
      <c r="E256" s="211" t="s">
        <v>1</v>
      </c>
      <c r="F256" s="212" t="s">
        <v>263</v>
      </c>
      <c r="G256" s="210"/>
      <c r="H256" s="211" t="s">
        <v>1</v>
      </c>
      <c r="I256" s="213"/>
      <c r="J256" s="213"/>
      <c r="K256" s="210"/>
      <c r="L256" s="210"/>
      <c r="M256" s="214"/>
      <c r="N256" s="215"/>
      <c r="O256" s="216"/>
      <c r="P256" s="216"/>
      <c r="Q256" s="216"/>
      <c r="R256" s="216"/>
      <c r="S256" s="216"/>
      <c r="T256" s="216"/>
      <c r="U256" s="216"/>
      <c r="V256" s="216"/>
      <c r="W256" s="216"/>
      <c r="X256" s="217"/>
      <c r="AT256" s="218" t="s">
        <v>149</v>
      </c>
      <c r="AU256" s="218" t="s">
        <v>84</v>
      </c>
      <c r="AV256" s="13" t="s">
        <v>82</v>
      </c>
      <c r="AW256" s="13" t="s">
        <v>5</v>
      </c>
      <c r="AX256" s="13" t="s">
        <v>74</v>
      </c>
      <c r="AY256" s="218" t="s">
        <v>140</v>
      </c>
    </row>
    <row r="257" spans="1:65" s="13" customFormat="1" ht="11.25">
      <c r="B257" s="209"/>
      <c r="C257" s="210"/>
      <c r="D257" s="204" t="s">
        <v>149</v>
      </c>
      <c r="E257" s="211" t="s">
        <v>1</v>
      </c>
      <c r="F257" s="212" t="s">
        <v>253</v>
      </c>
      <c r="G257" s="210"/>
      <c r="H257" s="211" t="s">
        <v>1</v>
      </c>
      <c r="I257" s="213"/>
      <c r="J257" s="213"/>
      <c r="K257" s="210"/>
      <c r="L257" s="210"/>
      <c r="M257" s="214"/>
      <c r="N257" s="215"/>
      <c r="O257" s="216"/>
      <c r="P257" s="216"/>
      <c r="Q257" s="216"/>
      <c r="R257" s="216"/>
      <c r="S257" s="216"/>
      <c r="T257" s="216"/>
      <c r="U257" s="216"/>
      <c r="V257" s="216"/>
      <c r="W257" s="216"/>
      <c r="X257" s="217"/>
      <c r="AT257" s="218" t="s">
        <v>149</v>
      </c>
      <c r="AU257" s="218" t="s">
        <v>84</v>
      </c>
      <c r="AV257" s="13" t="s">
        <v>82</v>
      </c>
      <c r="AW257" s="13" t="s">
        <v>5</v>
      </c>
      <c r="AX257" s="13" t="s">
        <v>74</v>
      </c>
      <c r="AY257" s="218" t="s">
        <v>140</v>
      </c>
    </row>
    <row r="258" spans="1:65" s="14" customFormat="1" ht="11.25">
      <c r="B258" s="219"/>
      <c r="C258" s="220"/>
      <c r="D258" s="204" t="s">
        <v>149</v>
      </c>
      <c r="E258" s="221" t="s">
        <v>1</v>
      </c>
      <c r="F258" s="222" t="s">
        <v>264</v>
      </c>
      <c r="G258" s="220"/>
      <c r="H258" s="223">
        <v>11.76</v>
      </c>
      <c r="I258" s="224"/>
      <c r="J258" s="224"/>
      <c r="K258" s="220"/>
      <c r="L258" s="220"/>
      <c r="M258" s="225"/>
      <c r="N258" s="226"/>
      <c r="O258" s="227"/>
      <c r="P258" s="227"/>
      <c r="Q258" s="227"/>
      <c r="R258" s="227"/>
      <c r="S258" s="227"/>
      <c r="T258" s="227"/>
      <c r="U258" s="227"/>
      <c r="V258" s="227"/>
      <c r="W258" s="227"/>
      <c r="X258" s="228"/>
      <c r="AT258" s="229" t="s">
        <v>149</v>
      </c>
      <c r="AU258" s="229" t="s">
        <v>84</v>
      </c>
      <c r="AV258" s="14" t="s">
        <v>84</v>
      </c>
      <c r="AW258" s="14" t="s">
        <v>5</v>
      </c>
      <c r="AX258" s="14" t="s">
        <v>74</v>
      </c>
      <c r="AY258" s="229" t="s">
        <v>140</v>
      </c>
    </row>
    <row r="259" spans="1:65" s="15" customFormat="1" ht="11.25">
      <c r="B259" s="230"/>
      <c r="C259" s="231"/>
      <c r="D259" s="204" t="s">
        <v>149</v>
      </c>
      <c r="E259" s="232" t="s">
        <v>1</v>
      </c>
      <c r="F259" s="233" t="s">
        <v>152</v>
      </c>
      <c r="G259" s="231"/>
      <c r="H259" s="234">
        <v>11.76</v>
      </c>
      <c r="I259" s="235"/>
      <c r="J259" s="235"/>
      <c r="K259" s="231"/>
      <c r="L259" s="231"/>
      <c r="M259" s="236"/>
      <c r="N259" s="237"/>
      <c r="O259" s="238"/>
      <c r="P259" s="238"/>
      <c r="Q259" s="238"/>
      <c r="R259" s="238"/>
      <c r="S259" s="238"/>
      <c r="T259" s="238"/>
      <c r="U259" s="238"/>
      <c r="V259" s="238"/>
      <c r="W259" s="238"/>
      <c r="X259" s="239"/>
      <c r="AT259" s="240" t="s">
        <v>149</v>
      </c>
      <c r="AU259" s="240" t="s">
        <v>84</v>
      </c>
      <c r="AV259" s="15" t="s">
        <v>153</v>
      </c>
      <c r="AW259" s="15" t="s">
        <v>5</v>
      </c>
      <c r="AX259" s="15" t="s">
        <v>74</v>
      </c>
      <c r="AY259" s="240" t="s">
        <v>140</v>
      </c>
    </row>
    <row r="260" spans="1:65" s="16" customFormat="1" ht="11.25">
      <c r="B260" s="241"/>
      <c r="C260" s="242"/>
      <c r="D260" s="204" t="s">
        <v>149</v>
      </c>
      <c r="E260" s="243" t="s">
        <v>1</v>
      </c>
      <c r="F260" s="244" t="s">
        <v>154</v>
      </c>
      <c r="G260" s="242"/>
      <c r="H260" s="245">
        <v>11.76</v>
      </c>
      <c r="I260" s="246"/>
      <c r="J260" s="246"/>
      <c r="K260" s="242"/>
      <c r="L260" s="242"/>
      <c r="M260" s="247"/>
      <c r="N260" s="248"/>
      <c r="O260" s="249"/>
      <c r="P260" s="249"/>
      <c r="Q260" s="249"/>
      <c r="R260" s="249"/>
      <c r="S260" s="249"/>
      <c r="T260" s="249"/>
      <c r="U260" s="249"/>
      <c r="V260" s="249"/>
      <c r="W260" s="249"/>
      <c r="X260" s="250"/>
      <c r="AT260" s="251" t="s">
        <v>149</v>
      </c>
      <c r="AU260" s="251" t="s">
        <v>84</v>
      </c>
      <c r="AV260" s="16" t="s">
        <v>147</v>
      </c>
      <c r="AW260" s="16" t="s">
        <v>5</v>
      </c>
      <c r="AX260" s="16" t="s">
        <v>82</v>
      </c>
      <c r="AY260" s="251" t="s">
        <v>140</v>
      </c>
    </row>
    <row r="261" spans="1:65" s="2" customFormat="1" ht="36">
      <c r="A261" s="35"/>
      <c r="B261" s="36"/>
      <c r="C261" s="190" t="s">
        <v>207</v>
      </c>
      <c r="D261" s="190" t="s">
        <v>142</v>
      </c>
      <c r="E261" s="191" t="s">
        <v>265</v>
      </c>
      <c r="F261" s="192" t="s">
        <v>266</v>
      </c>
      <c r="G261" s="193" t="s">
        <v>145</v>
      </c>
      <c r="H261" s="194">
        <v>28.7</v>
      </c>
      <c r="I261" s="195"/>
      <c r="J261" s="195"/>
      <c r="K261" s="196">
        <f>ROUND(P261*H261,2)</f>
        <v>0</v>
      </c>
      <c r="L261" s="192" t="s">
        <v>146</v>
      </c>
      <c r="M261" s="40"/>
      <c r="N261" s="197" t="s">
        <v>1</v>
      </c>
      <c r="O261" s="198" t="s">
        <v>37</v>
      </c>
      <c r="P261" s="199">
        <f>I261+J261</f>
        <v>0</v>
      </c>
      <c r="Q261" s="199">
        <f>ROUND(I261*H261,2)</f>
        <v>0</v>
      </c>
      <c r="R261" s="199">
        <f>ROUND(J261*H261,2)</f>
        <v>0</v>
      </c>
      <c r="S261" s="72"/>
      <c r="T261" s="200">
        <f>S261*H261</f>
        <v>0</v>
      </c>
      <c r="U261" s="200">
        <v>0</v>
      </c>
      <c r="V261" s="200">
        <f>U261*H261</f>
        <v>0</v>
      </c>
      <c r="W261" s="200">
        <v>0</v>
      </c>
      <c r="X261" s="201">
        <f>W261*H261</f>
        <v>0</v>
      </c>
      <c r="Y261" s="35"/>
      <c r="Z261" s="35"/>
      <c r="AA261" s="35"/>
      <c r="AB261" s="35"/>
      <c r="AC261" s="35"/>
      <c r="AD261" s="35"/>
      <c r="AE261" s="35"/>
      <c r="AR261" s="202" t="s">
        <v>147</v>
      </c>
      <c r="AT261" s="202" t="s">
        <v>142</v>
      </c>
      <c r="AU261" s="202" t="s">
        <v>84</v>
      </c>
      <c r="AY261" s="18" t="s">
        <v>140</v>
      </c>
      <c r="BE261" s="203">
        <f>IF(O261="základní",K261,0)</f>
        <v>0</v>
      </c>
      <c r="BF261" s="203">
        <f>IF(O261="snížená",K261,0)</f>
        <v>0</v>
      </c>
      <c r="BG261" s="203">
        <f>IF(O261="zákl. přenesená",K261,0)</f>
        <v>0</v>
      </c>
      <c r="BH261" s="203">
        <f>IF(O261="sníž. přenesená",K261,0)</f>
        <v>0</v>
      </c>
      <c r="BI261" s="203">
        <f>IF(O261="nulová",K261,0)</f>
        <v>0</v>
      </c>
      <c r="BJ261" s="18" t="s">
        <v>82</v>
      </c>
      <c r="BK261" s="203">
        <f>ROUND(P261*H261,2)</f>
        <v>0</v>
      </c>
      <c r="BL261" s="18" t="s">
        <v>147</v>
      </c>
      <c r="BM261" s="202" t="s">
        <v>267</v>
      </c>
    </row>
    <row r="262" spans="1:65" s="2" customFormat="1" ht="19.5">
      <c r="A262" s="35"/>
      <c r="B262" s="36"/>
      <c r="C262" s="37"/>
      <c r="D262" s="204" t="s">
        <v>148</v>
      </c>
      <c r="E262" s="37"/>
      <c r="F262" s="205" t="s">
        <v>266</v>
      </c>
      <c r="G262" s="37"/>
      <c r="H262" s="37"/>
      <c r="I262" s="206"/>
      <c r="J262" s="206"/>
      <c r="K262" s="37"/>
      <c r="L262" s="37"/>
      <c r="M262" s="40"/>
      <c r="N262" s="207"/>
      <c r="O262" s="208"/>
      <c r="P262" s="72"/>
      <c r="Q262" s="72"/>
      <c r="R262" s="72"/>
      <c r="S262" s="72"/>
      <c r="T262" s="72"/>
      <c r="U262" s="72"/>
      <c r="V262" s="72"/>
      <c r="W262" s="72"/>
      <c r="X262" s="73"/>
      <c r="Y262" s="35"/>
      <c r="Z262" s="35"/>
      <c r="AA262" s="35"/>
      <c r="AB262" s="35"/>
      <c r="AC262" s="35"/>
      <c r="AD262" s="35"/>
      <c r="AE262" s="35"/>
      <c r="AT262" s="18" t="s">
        <v>148</v>
      </c>
      <c r="AU262" s="18" t="s">
        <v>84</v>
      </c>
    </row>
    <row r="263" spans="1:65" s="13" customFormat="1" ht="11.25">
      <c r="B263" s="209"/>
      <c r="C263" s="210"/>
      <c r="D263" s="204" t="s">
        <v>149</v>
      </c>
      <c r="E263" s="211" t="s">
        <v>1</v>
      </c>
      <c r="F263" s="212" t="s">
        <v>268</v>
      </c>
      <c r="G263" s="210"/>
      <c r="H263" s="211" t="s">
        <v>1</v>
      </c>
      <c r="I263" s="213"/>
      <c r="J263" s="213"/>
      <c r="K263" s="210"/>
      <c r="L263" s="210"/>
      <c r="M263" s="214"/>
      <c r="N263" s="215"/>
      <c r="O263" s="216"/>
      <c r="P263" s="216"/>
      <c r="Q263" s="216"/>
      <c r="R263" s="216"/>
      <c r="S263" s="216"/>
      <c r="T263" s="216"/>
      <c r="U263" s="216"/>
      <c r="V263" s="216"/>
      <c r="W263" s="216"/>
      <c r="X263" s="217"/>
      <c r="AT263" s="218" t="s">
        <v>149</v>
      </c>
      <c r="AU263" s="218" t="s">
        <v>84</v>
      </c>
      <c r="AV263" s="13" t="s">
        <v>82</v>
      </c>
      <c r="AW263" s="13" t="s">
        <v>5</v>
      </c>
      <c r="AX263" s="13" t="s">
        <v>74</v>
      </c>
      <c r="AY263" s="218" t="s">
        <v>140</v>
      </c>
    </row>
    <row r="264" spans="1:65" s="14" customFormat="1" ht="11.25">
      <c r="B264" s="219"/>
      <c r="C264" s="220"/>
      <c r="D264" s="204" t="s">
        <v>149</v>
      </c>
      <c r="E264" s="221" t="s">
        <v>1</v>
      </c>
      <c r="F264" s="222" t="s">
        <v>269</v>
      </c>
      <c r="G264" s="220"/>
      <c r="H264" s="223">
        <v>28.7</v>
      </c>
      <c r="I264" s="224"/>
      <c r="J264" s="224"/>
      <c r="K264" s="220"/>
      <c r="L264" s="220"/>
      <c r="M264" s="225"/>
      <c r="N264" s="226"/>
      <c r="O264" s="227"/>
      <c r="P264" s="227"/>
      <c r="Q264" s="227"/>
      <c r="R264" s="227"/>
      <c r="S264" s="227"/>
      <c r="T264" s="227"/>
      <c r="U264" s="227"/>
      <c r="V264" s="227"/>
      <c r="W264" s="227"/>
      <c r="X264" s="228"/>
      <c r="AT264" s="229" t="s">
        <v>149</v>
      </c>
      <c r="AU264" s="229" t="s">
        <v>84</v>
      </c>
      <c r="AV264" s="14" t="s">
        <v>84</v>
      </c>
      <c r="AW264" s="14" t="s">
        <v>5</v>
      </c>
      <c r="AX264" s="14" t="s">
        <v>74</v>
      </c>
      <c r="AY264" s="229" t="s">
        <v>140</v>
      </c>
    </row>
    <row r="265" spans="1:65" s="15" customFormat="1" ht="11.25">
      <c r="B265" s="230"/>
      <c r="C265" s="231"/>
      <c r="D265" s="204" t="s">
        <v>149</v>
      </c>
      <c r="E265" s="232" t="s">
        <v>1</v>
      </c>
      <c r="F265" s="233" t="s">
        <v>152</v>
      </c>
      <c r="G265" s="231"/>
      <c r="H265" s="234">
        <v>28.7</v>
      </c>
      <c r="I265" s="235"/>
      <c r="J265" s="235"/>
      <c r="K265" s="231"/>
      <c r="L265" s="231"/>
      <c r="M265" s="236"/>
      <c r="N265" s="237"/>
      <c r="O265" s="238"/>
      <c r="P265" s="238"/>
      <c r="Q265" s="238"/>
      <c r="R265" s="238"/>
      <c r="S265" s="238"/>
      <c r="T265" s="238"/>
      <c r="U265" s="238"/>
      <c r="V265" s="238"/>
      <c r="W265" s="238"/>
      <c r="X265" s="239"/>
      <c r="AT265" s="240" t="s">
        <v>149</v>
      </c>
      <c r="AU265" s="240" t="s">
        <v>84</v>
      </c>
      <c r="AV265" s="15" t="s">
        <v>153</v>
      </c>
      <c r="AW265" s="15" t="s">
        <v>5</v>
      </c>
      <c r="AX265" s="15" t="s">
        <v>74</v>
      </c>
      <c r="AY265" s="240" t="s">
        <v>140</v>
      </c>
    </row>
    <row r="266" spans="1:65" s="16" customFormat="1" ht="11.25">
      <c r="B266" s="241"/>
      <c r="C266" s="242"/>
      <c r="D266" s="204" t="s">
        <v>149</v>
      </c>
      <c r="E266" s="243" t="s">
        <v>1</v>
      </c>
      <c r="F266" s="244" t="s">
        <v>154</v>
      </c>
      <c r="G266" s="242"/>
      <c r="H266" s="245">
        <v>28.7</v>
      </c>
      <c r="I266" s="246"/>
      <c r="J266" s="246"/>
      <c r="K266" s="242"/>
      <c r="L266" s="242"/>
      <c r="M266" s="247"/>
      <c r="N266" s="248"/>
      <c r="O266" s="249"/>
      <c r="P266" s="249"/>
      <c r="Q266" s="249"/>
      <c r="R266" s="249"/>
      <c r="S266" s="249"/>
      <c r="T266" s="249"/>
      <c r="U266" s="249"/>
      <c r="V266" s="249"/>
      <c r="W266" s="249"/>
      <c r="X266" s="250"/>
      <c r="AT266" s="251" t="s">
        <v>149</v>
      </c>
      <c r="AU266" s="251" t="s">
        <v>84</v>
      </c>
      <c r="AV266" s="16" t="s">
        <v>147</v>
      </c>
      <c r="AW266" s="16" t="s">
        <v>5</v>
      </c>
      <c r="AX266" s="16" t="s">
        <v>82</v>
      </c>
      <c r="AY266" s="251" t="s">
        <v>140</v>
      </c>
    </row>
    <row r="267" spans="1:65" s="2" customFormat="1" ht="44.25" customHeight="1">
      <c r="A267" s="35"/>
      <c r="B267" s="36"/>
      <c r="C267" s="190" t="s">
        <v>270</v>
      </c>
      <c r="D267" s="190" t="s">
        <v>142</v>
      </c>
      <c r="E267" s="191" t="s">
        <v>271</v>
      </c>
      <c r="F267" s="192" t="s">
        <v>272</v>
      </c>
      <c r="G267" s="193" t="s">
        <v>145</v>
      </c>
      <c r="H267" s="194">
        <v>73.5</v>
      </c>
      <c r="I267" s="195"/>
      <c r="J267" s="195"/>
      <c r="K267" s="196">
        <f>ROUND(P267*H267,2)</f>
        <v>0</v>
      </c>
      <c r="L267" s="192" t="s">
        <v>146</v>
      </c>
      <c r="M267" s="40"/>
      <c r="N267" s="197" t="s">
        <v>1</v>
      </c>
      <c r="O267" s="198" t="s">
        <v>37</v>
      </c>
      <c r="P267" s="199">
        <f>I267+J267</f>
        <v>0</v>
      </c>
      <c r="Q267" s="199">
        <f>ROUND(I267*H267,2)</f>
        <v>0</v>
      </c>
      <c r="R267" s="199">
        <f>ROUND(J267*H267,2)</f>
        <v>0</v>
      </c>
      <c r="S267" s="72"/>
      <c r="T267" s="200">
        <f>S267*H267</f>
        <v>0</v>
      </c>
      <c r="U267" s="200">
        <v>0</v>
      </c>
      <c r="V267" s="200">
        <f>U267*H267</f>
        <v>0</v>
      </c>
      <c r="W267" s="200">
        <v>0</v>
      </c>
      <c r="X267" s="201">
        <f>W267*H267</f>
        <v>0</v>
      </c>
      <c r="Y267" s="35"/>
      <c r="Z267" s="35"/>
      <c r="AA267" s="35"/>
      <c r="AB267" s="35"/>
      <c r="AC267" s="35"/>
      <c r="AD267" s="35"/>
      <c r="AE267" s="35"/>
      <c r="AR267" s="202" t="s">
        <v>147</v>
      </c>
      <c r="AT267" s="202" t="s">
        <v>142</v>
      </c>
      <c r="AU267" s="202" t="s">
        <v>84</v>
      </c>
      <c r="AY267" s="18" t="s">
        <v>140</v>
      </c>
      <c r="BE267" s="203">
        <f>IF(O267="základní",K267,0)</f>
        <v>0</v>
      </c>
      <c r="BF267" s="203">
        <f>IF(O267="snížená",K267,0)</f>
        <v>0</v>
      </c>
      <c r="BG267" s="203">
        <f>IF(O267="zákl. přenesená",K267,0)</f>
        <v>0</v>
      </c>
      <c r="BH267" s="203">
        <f>IF(O267="sníž. přenesená",K267,0)</f>
        <v>0</v>
      </c>
      <c r="BI267" s="203">
        <f>IF(O267="nulová",K267,0)</f>
        <v>0</v>
      </c>
      <c r="BJ267" s="18" t="s">
        <v>82</v>
      </c>
      <c r="BK267" s="203">
        <f>ROUND(P267*H267,2)</f>
        <v>0</v>
      </c>
      <c r="BL267" s="18" t="s">
        <v>147</v>
      </c>
      <c r="BM267" s="202" t="s">
        <v>273</v>
      </c>
    </row>
    <row r="268" spans="1:65" s="2" customFormat="1" ht="29.25">
      <c r="A268" s="35"/>
      <c r="B268" s="36"/>
      <c r="C268" s="37"/>
      <c r="D268" s="204" t="s">
        <v>148</v>
      </c>
      <c r="E268" s="37"/>
      <c r="F268" s="205" t="s">
        <v>272</v>
      </c>
      <c r="G268" s="37"/>
      <c r="H268" s="37"/>
      <c r="I268" s="206"/>
      <c r="J268" s="206"/>
      <c r="K268" s="37"/>
      <c r="L268" s="37"/>
      <c r="M268" s="40"/>
      <c r="N268" s="207"/>
      <c r="O268" s="208"/>
      <c r="P268" s="72"/>
      <c r="Q268" s="72"/>
      <c r="R268" s="72"/>
      <c r="S268" s="72"/>
      <c r="T268" s="72"/>
      <c r="U268" s="72"/>
      <c r="V268" s="72"/>
      <c r="W268" s="72"/>
      <c r="X268" s="73"/>
      <c r="Y268" s="35"/>
      <c r="Z268" s="35"/>
      <c r="AA268" s="35"/>
      <c r="AB268" s="35"/>
      <c r="AC268" s="35"/>
      <c r="AD268" s="35"/>
      <c r="AE268" s="35"/>
      <c r="AT268" s="18" t="s">
        <v>148</v>
      </c>
      <c r="AU268" s="18" t="s">
        <v>84</v>
      </c>
    </row>
    <row r="269" spans="1:65" s="2" customFormat="1" ht="48">
      <c r="A269" s="35"/>
      <c r="B269" s="36"/>
      <c r="C269" s="190" t="s">
        <v>211</v>
      </c>
      <c r="D269" s="190" t="s">
        <v>142</v>
      </c>
      <c r="E269" s="191" t="s">
        <v>274</v>
      </c>
      <c r="F269" s="192" t="s">
        <v>275</v>
      </c>
      <c r="G269" s="193" t="s">
        <v>145</v>
      </c>
      <c r="H269" s="194">
        <v>73.5</v>
      </c>
      <c r="I269" s="195"/>
      <c r="J269" s="195"/>
      <c r="K269" s="196">
        <f>ROUND(P269*H269,2)</f>
        <v>0</v>
      </c>
      <c r="L269" s="192" t="s">
        <v>146</v>
      </c>
      <c r="M269" s="40"/>
      <c r="N269" s="197" t="s">
        <v>1</v>
      </c>
      <c r="O269" s="198" t="s">
        <v>37</v>
      </c>
      <c r="P269" s="199">
        <f>I269+J269</f>
        <v>0</v>
      </c>
      <c r="Q269" s="199">
        <f>ROUND(I269*H269,2)</f>
        <v>0</v>
      </c>
      <c r="R269" s="199">
        <f>ROUND(J269*H269,2)</f>
        <v>0</v>
      </c>
      <c r="S269" s="72"/>
      <c r="T269" s="200">
        <f>S269*H269</f>
        <v>0</v>
      </c>
      <c r="U269" s="200">
        <v>0</v>
      </c>
      <c r="V269" s="200">
        <f>U269*H269</f>
        <v>0</v>
      </c>
      <c r="W269" s="200">
        <v>0</v>
      </c>
      <c r="X269" s="201">
        <f>W269*H269</f>
        <v>0</v>
      </c>
      <c r="Y269" s="35"/>
      <c r="Z269" s="35"/>
      <c r="AA269" s="35"/>
      <c r="AB269" s="35"/>
      <c r="AC269" s="35"/>
      <c r="AD269" s="35"/>
      <c r="AE269" s="35"/>
      <c r="AR269" s="202" t="s">
        <v>147</v>
      </c>
      <c r="AT269" s="202" t="s">
        <v>142</v>
      </c>
      <c r="AU269" s="202" t="s">
        <v>84</v>
      </c>
      <c r="AY269" s="18" t="s">
        <v>140</v>
      </c>
      <c r="BE269" s="203">
        <f>IF(O269="základní",K269,0)</f>
        <v>0</v>
      </c>
      <c r="BF269" s="203">
        <f>IF(O269="snížená",K269,0)</f>
        <v>0</v>
      </c>
      <c r="BG269" s="203">
        <f>IF(O269="zákl. přenesená",K269,0)</f>
        <v>0</v>
      </c>
      <c r="BH269" s="203">
        <f>IF(O269="sníž. přenesená",K269,0)</f>
        <v>0</v>
      </c>
      <c r="BI269" s="203">
        <f>IF(O269="nulová",K269,0)</f>
        <v>0</v>
      </c>
      <c r="BJ269" s="18" t="s">
        <v>82</v>
      </c>
      <c r="BK269" s="203">
        <f>ROUND(P269*H269,2)</f>
        <v>0</v>
      </c>
      <c r="BL269" s="18" t="s">
        <v>147</v>
      </c>
      <c r="BM269" s="202" t="s">
        <v>276</v>
      </c>
    </row>
    <row r="270" spans="1:65" s="2" customFormat="1" ht="29.25">
      <c r="A270" s="35"/>
      <c r="B270" s="36"/>
      <c r="C270" s="37"/>
      <c r="D270" s="204" t="s">
        <v>148</v>
      </c>
      <c r="E270" s="37"/>
      <c r="F270" s="205" t="s">
        <v>275</v>
      </c>
      <c r="G270" s="37"/>
      <c r="H270" s="37"/>
      <c r="I270" s="206"/>
      <c r="J270" s="206"/>
      <c r="K270" s="37"/>
      <c r="L270" s="37"/>
      <c r="M270" s="40"/>
      <c r="N270" s="207"/>
      <c r="O270" s="208"/>
      <c r="P270" s="72"/>
      <c r="Q270" s="72"/>
      <c r="R270" s="72"/>
      <c r="S270" s="72"/>
      <c r="T270" s="72"/>
      <c r="U270" s="72"/>
      <c r="V270" s="72"/>
      <c r="W270" s="72"/>
      <c r="X270" s="73"/>
      <c r="Y270" s="35"/>
      <c r="Z270" s="35"/>
      <c r="AA270" s="35"/>
      <c r="AB270" s="35"/>
      <c r="AC270" s="35"/>
      <c r="AD270" s="35"/>
      <c r="AE270" s="35"/>
      <c r="AT270" s="18" t="s">
        <v>148</v>
      </c>
      <c r="AU270" s="18" t="s">
        <v>84</v>
      </c>
    </row>
    <row r="271" spans="1:65" s="2" customFormat="1" ht="24">
      <c r="A271" s="35"/>
      <c r="B271" s="36"/>
      <c r="C271" s="190" t="s">
        <v>277</v>
      </c>
      <c r="D271" s="190" t="s">
        <v>142</v>
      </c>
      <c r="E271" s="191" t="s">
        <v>278</v>
      </c>
      <c r="F271" s="192" t="s">
        <v>279</v>
      </c>
      <c r="G271" s="193" t="s">
        <v>145</v>
      </c>
      <c r="H271" s="194">
        <v>73.5</v>
      </c>
      <c r="I271" s="195"/>
      <c r="J271" s="195"/>
      <c r="K271" s="196">
        <f>ROUND(P271*H271,2)</f>
        <v>0</v>
      </c>
      <c r="L271" s="192" t="s">
        <v>146</v>
      </c>
      <c r="M271" s="40"/>
      <c r="N271" s="197" t="s">
        <v>1</v>
      </c>
      <c r="O271" s="198" t="s">
        <v>37</v>
      </c>
      <c r="P271" s="199">
        <f>I271+J271</f>
        <v>0</v>
      </c>
      <c r="Q271" s="199">
        <f>ROUND(I271*H271,2)</f>
        <v>0</v>
      </c>
      <c r="R271" s="199">
        <f>ROUND(J271*H271,2)</f>
        <v>0</v>
      </c>
      <c r="S271" s="72"/>
      <c r="T271" s="200">
        <f>S271*H271</f>
        <v>0</v>
      </c>
      <c r="U271" s="200">
        <v>0</v>
      </c>
      <c r="V271" s="200">
        <f>U271*H271</f>
        <v>0</v>
      </c>
      <c r="W271" s="200">
        <v>0</v>
      </c>
      <c r="X271" s="201">
        <f>W271*H271</f>
        <v>0</v>
      </c>
      <c r="Y271" s="35"/>
      <c r="Z271" s="35"/>
      <c r="AA271" s="35"/>
      <c r="AB271" s="35"/>
      <c r="AC271" s="35"/>
      <c r="AD271" s="35"/>
      <c r="AE271" s="35"/>
      <c r="AR271" s="202" t="s">
        <v>147</v>
      </c>
      <c r="AT271" s="202" t="s">
        <v>142</v>
      </c>
      <c r="AU271" s="202" t="s">
        <v>84</v>
      </c>
      <c r="AY271" s="18" t="s">
        <v>140</v>
      </c>
      <c r="BE271" s="203">
        <f>IF(O271="základní",K271,0)</f>
        <v>0</v>
      </c>
      <c r="BF271" s="203">
        <f>IF(O271="snížená",K271,0)</f>
        <v>0</v>
      </c>
      <c r="BG271" s="203">
        <f>IF(O271="zákl. přenesená",K271,0)</f>
        <v>0</v>
      </c>
      <c r="BH271" s="203">
        <f>IF(O271="sníž. přenesená",K271,0)</f>
        <v>0</v>
      </c>
      <c r="BI271" s="203">
        <f>IF(O271="nulová",K271,0)</f>
        <v>0</v>
      </c>
      <c r="BJ271" s="18" t="s">
        <v>82</v>
      </c>
      <c r="BK271" s="203">
        <f>ROUND(P271*H271,2)</f>
        <v>0</v>
      </c>
      <c r="BL271" s="18" t="s">
        <v>147</v>
      </c>
      <c r="BM271" s="202" t="s">
        <v>280</v>
      </c>
    </row>
    <row r="272" spans="1:65" s="2" customFormat="1" ht="19.5">
      <c r="A272" s="35"/>
      <c r="B272" s="36"/>
      <c r="C272" s="37"/>
      <c r="D272" s="204" t="s">
        <v>148</v>
      </c>
      <c r="E272" s="37"/>
      <c r="F272" s="205" t="s">
        <v>279</v>
      </c>
      <c r="G272" s="37"/>
      <c r="H272" s="37"/>
      <c r="I272" s="206"/>
      <c r="J272" s="206"/>
      <c r="K272" s="37"/>
      <c r="L272" s="37"/>
      <c r="M272" s="40"/>
      <c r="N272" s="207"/>
      <c r="O272" s="208"/>
      <c r="P272" s="72"/>
      <c r="Q272" s="72"/>
      <c r="R272" s="72"/>
      <c r="S272" s="72"/>
      <c r="T272" s="72"/>
      <c r="U272" s="72"/>
      <c r="V272" s="72"/>
      <c r="W272" s="72"/>
      <c r="X272" s="73"/>
      <c r="Y272" s="35"/>
      <c r="Z272" s="35"/>
      <c r="AA272" s="35"/>
      <c r="AB272" s="35"/>
      <c r="AC272" s="35"/>
      <c r="AD272" s="35"/>
      <c r="AE272" s="35"/>
      <c r="AT272" s="18" t="s">
        <v>148</v>
      </c>
      <c r="AU272" s="18" t="s">
        <v>84</v>
      </c>
    </row>
    <row r="273" spans="1:65" s="2" customFormat="1" ht="24">
      <c r="A273" s="35"/>
      <c r="B273" s="36"/>
      <c r="C273" s="190" t="s">
        <v>220</v>
      </c>
      <c r="D273" s="190" t="s">
        <v>142</v>
      </c>
      <c r="E273" s="191" t="s">
        <v>281</v>
      </c>
      <c r="F273" s="192" t="s">
        <v>282</v>
      </c>
      <c r="G273" s="193" t="s">
        <v>145</v>
      </c>
      <c r="H273" s="194">
        <v>73.5</v>
      </c>
      <c r="I273" s="195"/>
      <c r="J273" s="195"/>
      <c r="K273" s="196">
        <f>ROUND(P273*H273,2)</f>
        <v>0</v>
      </c>
      <c r="L273" s="192" t="s">
        <v>146</v>
      </c>
      <c r="M273" s="40"/>
      <c r="N273" s="197" t="s">
        <v>1</v>
      </c>
      <c r="O273" s="198" t="s">
        <v>37</v>
      </c>
      <c r="P273" s="199">
        <f>I273+J273</f>
        <v>0</v>
      </c>
      <c r="Q273" s="199">
        <f>ROUND(I273*H273,2)</f>
        <v>0</v>
      </c>
      <c r="R273" s="199">
        <f>ROUND(J273*H273,2)</f>
        <v>0</v>
      </c>
      <c r="S273" s="72"/>
      <c r="T273" s="200">
        <f>S273*H273</f>
        <v>0</v>
      </c>
      <c r="U273" s="200">
        <v>0</v>
      </c>
      <c r="V273" s="200">
        <f>U273*H273</f>
        <v>0</v>
      </c>
      <c r="W273" s="200">
        <v>0</v>
      </c>
      <c r="X273" s="201">
        <f>W273*H273</f>
        <v>0</v>
      </c>
      <c r="Y273" s="35"/>
      <c r="Z273" s="35"/>
      <c r="AA273" s="35"/>
      <c r="AB273" s="35"/>
      <c r="AC273" s="35"/>
      <c r="AD273" s="35"/>
      <c r="AE273" s="35"/>
      <c r="AR273" s="202" t="s">
        <v>147</v>
      </c>
      <c r="AT273" s="202" t="s">
        <v>142</v>
      </c>
      <c r="AU273" s="202" t="s">
        <v>84</v>
      </c>
      <c r="AY273" s="18" t="s">
        <v>140</v>
      </c>
      <c r="BE273" s="203">
        <f>IF(O273="základní",K273,0)</f>
        <v>0</v>
      </c>
      <c r="BF273" s="203">
        <f>IF(O273="snížená",K273,0)</f>
        <v>0</v>
      </c>
      <c r="BG273" s="203">
        <f>IF(O273="zákl. přenesená",K273,0)</f>
        <v>0</v>
      </c>
      <c r="BH273" s="203">
        <f>IF(O273="sníž. přenesená",K273,0)</f>
        <v>0</v>
      </c>
      <c r="BI273" s="203">
        <f>IF(O273="nulová",K273,0)</f>
        <v>0</v>
      </c>
      <c r="BJ273" s="18" t="s">
        <v>82</v>
      </c>
      <c r="BK273" s="203">
        <f>ROUND(P273*H273,2)</f>
        <v>0</v>
      </c>
      <c r="BL273" s="18" t="s">
        <v>147</v>
      </c>
      <c r="BM273" s="202" t="s">
        <v>283</v>
      </c>
    </row>
    <row r="274" spans="1:65" s="2" customFormat="1" ht="19.5">
      <c r="A274" s="35"/>
      <c r="B274" s="36"/>
      <c r="C274" s="37"/>
      <c r="D274" s="204" t="s">
        <v>148</v>
      </c>
      <c r="E274" s="37"/>
      <c r="F274" s="205" t="s">
        <v>282</v>
      </c>
      <c r="G274" s="37"/>
      <c r="H274" s="37"/>
      <c r="I274" s="206"/>
      <c r="J274" s="206"/>
      <c r="K274" s="37"/>
      <c r="L274" s="37"/>
      <c r="M274" s="40"/>
      <c r="N274" s="207"/>
      <c r="O274" s="208"/>
      <c r="P274" s="72"/>
      <c r="Q274" s="72"/>
      <c r="R274" s="72"/>
      <c r="S274" s="72"/>
      <c r="T274" s="72"/>
      <c r="U274" s="72"/>
      <c r="V274" s="72"/>
      <c r="W274" s="72"/>
      <c r="X274" s="73"/>
      <c r="Y274" s="35"/>
      <c r="Z274" s="35"/>
      <c r="AA274" s="35"/>
      <c r="AB274" s="35"/>
      <c r="AC274" s="35"/>
      <c r="AD274" s="35"/>
      <c r="AE274" s="35"/>
      <c r="AT274" s="18" t="s">
        <v>148</v>
      </c>
      <c r="AU274" s="18" t="s">
        <v>84</v>
      </c>
    </row>
    <row r="275" spans="1:65" s="2" customFormat="1" ht="66.75" customHeight="1">
      <c r="A275" s="35"/>
      <c r="B275" s="36"/>
      <c r="C275" s="190" t="s">
        <v>284</v>
      </c>
      <c r="D275" s="190" t="s">
        <v>142</v>
      </c>
      <c r="E275" s="191" t="s">
        <v>285</v>
      </c>
      <c r="F275" s="192" t="s">
        <v>286</v>
      </c>
      <c r="G275" s="193" t="s">
        <v>145</v>
      </c>
      <c r="H275" s="194">
        <v>11.76</v>
      </c>
      <c r="I275" s="195"/>
      <c r="J275" s="195"/>
      <c r="K275" s="196">
        <f>ROUND(P275*H275,2)</f>
        <v>0</v>
      </c>
      <c r="L275" s="192" t="s">
        <v>146</v>
      </c>
      <c r="M275" s="40"/>
      <c r="N275" s="197" t="s">
        <v>1</v>
      </c>
      <c r="O275" s="198" t="s">
        <v>37</v>
      </c>
      <c r="P275" s="199">
        <f>I275+J275</f>
        <v>0</v>
      </c>
      <c r="Q275" s="199">
        <f>ROUND(I275*H275,2)</f>
        <v>0</v>
      </c>
      <c r="R275" s="199">
        <f>ROUND(J275*H275,2)</f>
        <v>0</v>
      </c>
      <c r="S275" s="72"/>
      <c r="T275" s="200">
        <f>S275*H275</f>
        <v>0</v>
      </c>
      <c r="U275" s="200">
        <v>0</v>
      </c>
      <c r="V275" s="200">
        <f>U275*H275</f>
        <v>0</v>
      </c>
      <c r="W275" s="200">
        <v>0</v>
      </c>
      <c r="X275" s="201">
        <f>W275*H275</f>
        <v>0</v>
      </c>
      <c r="Y275" s="35"/>
      <c r="Z275" s="35"/>
      <c r="AA275" s="35"/>
      <c r="AB275" s="35"/>
      <c r="AC275" s="35"/>
      <c r="AD275" s="35"/>
      <c r="AE275" s="35"/>
      <c r="AR275" s="202" t="s">
        <v>147</v>
      </c>
      <c r="AT275" s="202" t="s">
        <v>142</v>
      </c>
      <c r="AU275" s="202" t="s">
        <v>84</v>
      </c>
      <c r="AY275" s="18" t="s">
        <v>140</v>
      </c>
      <c r="BE275" s="203">
        <f>IF(O275="základní",K275,0)</f>
        <v>0</v>
      </c>
      <c r="BF275" s="203">
        <f>IF(O275="snížená",K275,0)</f>
        <v>0</v>
      </c>
      <c r="BG275" s="203">
        <f>IF(O275="zákl. přenesená",K275,0)</f>
        <v>0</v>
      </c>
      <c r="BH275" s="203">
        <f>IF(O275="sníž. přenesená",K275,0)</f>
        <v>0</v>
      </c>
      <c r="BI275" s="203">
        <f>IF(O275="nulová",K275,0)</f>
        <v>0</v>
      </c>
      <c r="BJ275" s="18" t="s">
        <v>82</v>
      </c>
      <c r="BK275" s="203">
        <f>ROUND(P275*H275,2)</f>
        <v>0</v>
      </c>
      <c r="BL275" s="18" t="s">
        <v>147</v>
      </c>
      <c r="BM275" s="202" t="s">
        <v>287</v>
      </c>
    </row>
    <row r="276" spans="1:65" s="2" customFormat="1" ht="48.75">
      <c r="A276" s="35"/>
      <c r="B276" s="36"/>
      <c r="C276" s="37"/>
      <c r="D276" s="204" t="s">
        <v>148</v>
      </c>
      <c r="E276" s="37"/>
      <c r="F276" s="205" t="s">
        <v>286</v>
      </c>
      <c r="G276" s="37"/>
      <c r="H276" s="37"/>
      <c r="I276" s="206"/>
      <c r="J276" s="206"/>
      <c r="K276" s="37"/>
      <c r="L276" s="37"/>
      <c r="M276" s="40"/>
      <c r="N276" s="207"/>
      <c r="O276" s="208"/>
      <c r="P276" s="72"/>
      <c r="Q276" s="72"/>
      <c r="R276" s="72"/>
      <c r="S276" s="72"/>
      <c r="T276" s="72"/>
      <c r="U276" s="72"/>
      <c r="V276" s="72"/>
      <c r="W276" s="72"/>
      <c r="X276" s="73"/>
      <c r="Y276" s="35"/>
      <c r="Z276" s="35"/>
      <c r="AA276" s="35"/>
      <c r="AB276" s="35"/>
      <c r="AC276" s="35"/>
      <c r="AD276" s="35"/>
      <c r="AE276" s="35"/>
      <c r="AT276" s="18" t="s">
        <v>148</v>
      </c>
      <c r="AU276" s="18" t="s">
        <v>84</v>
      </c>
    </row>
    <row r="277" spans="1:65" s="13" customFormat="1" ht="22.5">
      <c r="B277" s="209"/>
      <c r="C277" s="210"/>
      <c r="D277" s="204" t="s">
        <v>149</v>
      </c>
      <c r="E277" s="211" t="s">
        <v>1</v>
      </c>
      <c r="F277" s="212" t="s">
        <v>288</v>
      </c>
      <c r="G277" s="210"/>
      <c r="H277" s="211" t="s">
        <v>1</v>
      </c>
      <c r="I277" s="213"/>
      <c r="J277" s="213"/>
      <c r="K277" s="210"/>
      <c r="L277" s="210"/>
      <c r="M277" s="214"/>
      <c r="N277" s="215"/>
      <c r="O277" s="216"/>
      <c r="P277" s="216"/>
      <c r="Q277" s="216"/>
      <c r="R277" s="216"/>
      <c r="S277" s="216"/>
      <c r="T277" s="216"/>
      <c r="U277" s="216"/>
      <c r="V277" s="216"/>
      <c r="W277" s="216"/>
      <c r="X277" s="217"/>
      <c r="AT277" s="218" t="s">
        <v>149</v>
      </c>
      <c r="AU277" s="218" t="s">
        <v>84</v>
      </c>
      <c r="AV277" s="13" t="s">
        <v>82</v>
      </c>
      <c r="AW277" s="13" t="s">
        <v>5</v>
      </c>
      <c r="AX277" s="13" t="s">
        <v>74</v>
      </c>
      <c r="AY277" s="218" t="s">
        <v>140</v>
      </c>
    </row>
    <row r="278" spans="1:65" s="13" customFormat="1" ht="11.25">
      <c r="B278" s="209"/>
      <c r="C278" s="210"/>
      <c r="D278" s="204" t="s">
        <v>149</v>
      </c>
      <c r="E278" s="211" t="s">
        <v>1</v>
      </c>
      <c r="F278" s="212" t="s">
        <v>289</v>
      </c>
      <c r="G278" s="210"/>
      <c r="H278" s="211" t="s">
        <v>1</v>
      </c>
      <c r="I278" s="213"/>
      <c r="J278" s="213"/>
      <c r="K278" s="210"/>
      <c r="L278" s="210"/>
      <c r="M278" s="214"/>
      <c r="N278" s="215"/>
      <c r="O278" s="216"/>
      <c r="P278" s="216"/>
      <c r="Q278" s="216"/>
      <c r="R278" s="216"/>
      <c r="S278" s="216"/>
      <c r="T278" s="216"/>
      <c r="U278" s="216"/>
      <c r="V278" s="216"/>
      <c r="W278" s="216"/>
      <c r="X278" s="217"/>
      <c r="AT278" s="218" t="s">
        <v>149</v>
      </c>
      <c r="AU278" s="218" t="s">
        <v>84</v>
      </c>
      <c r="AV278" s="13" t="s">
        <v>82</v>
      </c>
      <c r="AW278" s="13" t="s">
        <v>5</v>
      </c>
      <c r="AX278" s="13" t="s">
        <v>74</v>
      </c>
      <c r="AY278" s="218" t="s">
        <v>140</v>
      </c>
    </row>
    <row r="279" spans="1:65" s="13" customFormat="1" ht="11.25">
      <c r="B279" s="209"/>
      <c r="C279" s="210"/>
      <c r="D279" s="204" t="s">
        <v>149</v>
      </c>
      <c r="E279" s="211" t="s">
        <v>1</v>
      </c>
      <c r="F279" s="212" t="s">
        <v>290</v>
      </c>
      <c r="G279" s="210"/>
      <c r="H279" s="211" t="s">
        <v>1</v>
      </c>
      <c r="I279" s="213"/>
      <c r="J279" s="213"/>
      <c r="K279" s="210"/>
      <c r="L279" s="210"/>
      <c r="M279" s="214"/>
      <c r="N279" s="215"/>
      <c r="O279" s="216"/>
      <c r="P279" s="216"/>
      <c r="Q279" s="216"/>
      <c r="R279" s="216"/>
      <c r="S279" s="216"/>
      <c r="T279" s="216"/>
      <c r="U279" s="216"/>
      <c r="V279" s="216"/>
      <c r="W279" s="216"/>
      <c r="X279" s="217"/>
      <c r="AT279" s="218" t="s">
        <v>149</v>
      </c>
      <c r="AU279" s="218" t="s">
        <v>84</v>
      </c>
      <c r="AV279" s="13" t="s">
        <v>82</v>
      </c>
      <c r="AW279" s="13" t="s">
        <v>5</v>
      </c>
      <c r="AX279" s="13" t="s">
        <v>74</v>
      </c>
      <c r="AY279" s="218" t="s">
        <v>140</v>
      </c>
    </row>
    <row r="280" spans="1:65" s="14" customFormat="1" ht="11.25">
      <c r="B280" s="219"/>
      <c r="C280" s="220"/>
      <c r="D280" s="204" t="s">
        <v>149</v>
      </c>
      <c r="E280" s="221" t="s">
        <v>1</v>
      </c>
      <c r="F280" s="222" t="s">
        <v>291</v>
      </c>
      <c r="G280" s="220"/>
      <c r="H280" s="223">
        <v>11.76</v>
      </c>
      <c r="I280" s="224"/>
      <c r="J280" s="224"/>
      <c r="K280" s="220"/>
      <c r="L280" s="220"/>
      <c r="M280" s="225"/>
      <c r="N280" s="226"/>
      <c r="O280" s="227"/>
      <c r="P280" s="227"/>
      <c r="Q280" s="227"/>
      <c r="R280" s="227"/>
      <c r="S280" s="227"/>
      <c r="T280" s="227"/>
      <c r="U280" s="227"/>
      <c r="V280" s="227"/>
      <c r="W280" s="227"/>
      <c r="X280" s="228"/>
      <c r="AT280" s="229" t="s">
        <v>149</v>
      </c>
      <c r="AU280" s="229" t="s">
        <v>84</v>
      </c>
      <c r="AV280" s="14" t="s">
        <v>84</v>
      </c>
      <c r="AW280" s="14" t="s">
        <v>5</v>
      </c>
      <c r="AX280" s="14" t="s">
        <v>74</v>
      </c>
      <c r="AY280" s="229" t="s">
        <v>140</v>
      </c>
    </row>
    <row r="281" spans="1:65" s="15" customFormat="1" ht="11.25">
      <c r="B281" s="230"/>
      <c r="C281" s="231"/>
      <c r="D281" s="204" t="s">
        <v>149</v>
      </c>
      <c r="E281" s="232" t="s">
        <v>1</v>
      </c>
      <c r="F281" s="233" t="s">
        <v>152</v>
      </c>
      <c r="G281" s="231"/>
      <c r="H281" s="234">
        <v>11.76</v>
      </c>
      <c r="I281" s="235"/>
      <c r="J281" s="235"/>
      <c r="K281" s="231"/>
      <c r="L281" s="231"/>
      <c r="M281" s="236"/>
      <c r="N281" s="237"/>
      <c r="O281" s="238"/>
      <c r="P281" s="238"/>
      <c r="Q281" s="238"/>
      <c r="R281" s="238"/>
      <c r="S281" s="238"/>
      <c r="T281" s="238"/>
      <c r="U281" s="238"/>
      <c r="V281" s="238"/>
      <c r="W281" s="238"/>
      <c r="X281" s="239"/>
      <c r="AT281" s="240" t="s">
        <v>149</v>
      </c>
      <c r="AU281" s="240" t="s">
        <v>84</v>
      </c>
      <c r="AV281" s="15" t="s">
        <v>153</v>
      </c>
      <c r="AW281" s="15" t="s">
        <v>5</v>
      </c>
      <c r="AX281" s="15" t="s">
        <v>74</v>
      </c>
      <c r="AY281" s="240" t="s">
        <v>140</v>
      </c>
    </row>
    <row r="282" spans="1:65" s="16" customFormat="1" ht="11.25">
      <c r="B282" s="241"/>
      <c r="C282" s="242"/>
      <c r="D282" s="204" t="s">
        <v>149</v>
      </c>
      <c r="E282" s="243" t="s">
        <v>1</v>
      </c>
      <c r="F282" s="244" t="s">
        <v>154</v>
      </c>
      <c r="G282" s="242"/>
      <c r="H282" s="245">
        <v>11.76</v>
      </c>
      <c r="I282" s="246"/>
      <c r="J282" s="246"/>
      <c r="K282" s="242"/>
      <c r="L282" s="242"/>
      <c r="M282" s="247"/>
      <c r="N282" s="248"/>
      <c r="O282" s="249"/>
      <c r="P282" s="249"/>
      <c r="Q282" s="249"/>
      <c r="R282" s="249"/>
      <c r="S282" s="249"/>
      <c r="T282" s="249"/>
      <c r="U282" s="249"/>
      <c r="V282" s="249"/>
      <c r="W282" s="249"/>
      <c r="X282" s="250"/>
      <c r="AT282" s="251" t="s">
        <v>149</v>
      </c>
      <c r="AU282" s="251" t="s">
        <v>84</v>
      </c>
      <c r="AV282" s="16" t="s">
        <v>147</v>
      </c>
      <c r="AW282" s="16" t="s">
        <v>5</v>
      </c>
      <c r="AX282" s="16" t="s">
        <v>82</v>
      </c>
      <c r="AY282" s="251" t="s">
        <v>140</v>
      </c>
    </row>
    <row r="283" spans="1:65" s="2" customFormat="1" ht="24.2" customHeight="1">
      <c r="A283" s="35"/>
      <c r="B283" s="36"/>
      <c r="C283" s="252" t="s">
        <v>223</v>
      </c>
      <c r="D283" s="252" t="s">
        <v>224</v>
      </c>
      <c r="E283" s="253" t="s">
        <v>292</v>
      </c>
      <c r="F283" s="254" t="s">
        <v>293</v>
      </c>
      <c r="G283" s="255" t="s">
        <v>145</v>
      </c>
      <c r="H283" s="256">
        <v>13.170999999999999</v>
      </c>
      <c r="I283" s="257"/>
      <c r="J283" s="258"/>
      <c r="K283" s="259">
        <f>ROUND(P283*H283,2)</f>
        <v>0</v>
      </c>
      <c r="L283" s="254" t="s">
        <v>146</v>
      </c>
      <c r="M283" s="260"/>
      <c r="N283" s="261" t="s">
        <v>1</v>
      </c>
      <c r="O283" s="198" t="s">
        <v>37</v>
      </c>
      <c r="P283" s="199">
        <f>I283+J283</f>
        <v>0</v>
      </c>
      <c r="Q283" s="199">
        <f>ROUND(I283*H283,2)</f>
        <v>0</v>
      </c>
      <c r="R283" s="199">
        <f>ROUND(J283*H283,2)</f>
        <v>0</v>
      </c>
      <c r="S283" s="72"/>
      <c r="T283" s="200">
        <f>S283*H283</f>
        <v>0</v>
      </c>
      <c r="U283" s="200">
        <v>0</v>
      </c>
      <c r="V283" s="200">
        <f>U283*H283</f>
        <v>0</v>
      </c>
      <c r="W283" s="200">
        <v>0</v>
      </c>
      <c r="X283" s="201">
        <f>W283*H283</f>
        <v>0</v>
      </c>
      <c r="Y283" s="35"/>
      <c r="Z283" s="35"/>
      <c r="AA283" s="35"/>
      <c r="AB283" s="35"/>
      <c r="AC283" s="35"/>
      <c r="AD283" s="35"/>
      <c r="AE283" s="35"/>
      <c r="AR283" s="202" t="s">
        <v>169</v>
      </c>
      <c r="AT283" s="202" t="s">
        <v>224</v>
      </c>
      <c r="AU283" s="202" t="s">
        <v>84</v>
      </c>
      <c r="AY283" s="18" t="s">
        <v>140</v>
      </c>
      <c r="BE283" s="203">
        <f>IF(O283="základní",K283,0)</f>
        <v>0</v>
      </c>
      <c r="BF283" s="203">
        <f>IF(O283="snížená",K283,0)</f>
        <v>0</v>
      </c>
      <c r="BG283" s="203">
        <f>IF(O283="zákl. přenesená",K283,0)</f>
        <v>0</v>
      </c>
      <c r="BH283" s="203">
        <f>IF(O283="sníž. přenesená",K283,0)</f>
        <v>0</v>
      </c>
      <c r="BI283" s="203">
        <f>IF(O283="nulová",K283,0)</f>
        <v>0</v>
      </c>
      <c r="BJ283" s="18" t="s">
        <v>82</v>
      </c>
      <c r="BK283" s="203">
        <f>ROUND(P283*H283,2)</f>
        <v>0</v>
      </c>
      <c r="BL283" s="18" t="s">
        <v>147</v>
      </c>
      <c r="BM283" s="202" t="s">
        <v>294</v>
      </c>
    </row>
    <row r="284" spans="1:65" s="2" customFormat="1" ht="11.25">
      <c r="A284" s="35"/>
      <c r="B284" s="36"/>
      <c r="C284" s="37"/>
      <c r="D284" s="204" t="s">
        <v>148</v>
      </c>
      <c r="E284" s="37"/>
      <c r="F284" s="205" t="s">
        <v>293</v>
      </c>
      <c r="G284" s="37"/>
      <c r="H284" s="37"/>
      <c r="I284" s="206"/>
      <c r="J284" s="206"/>
      <c r="K284" s="37"/>
      <c r="L284" s="37"/>
      <c r="M284" s="40"/>
      <c r="N284" s="207"/>
      <c r="O284" s="208"/>
      <c r="P284" s="72"/>
      <c r="Q284" s="72"/>
      <c r="R284" s="72"/>
      <c r="S284" s="72"/>
      <c r="T284" s="72"/>
      <c r="U284" s="72"/>
      <c r="V284" s="72"/>
      <c r="W284" s="72"/>
      <c r="X284" s="73"/>
      <c r="Y284" s="35"/>
      <c r="Z284" s="35"/>
      <c r="AA284" s="35"/>
      <c r="AB284" s="35"/>
      <c r="AC284" s="35"/>
      <c r="AD284" s="35"/>
      <c r="AE284" s="35"/>
      <c r="AT284" s="18" t="s">
        <v>148</v>
      </c>
      <c r="AU284" s="18" t="s">
        <v>84</v>
      </c>
    </row>
    <row r="285" spans="1:65" s="14" customFormat="1" ht="11.25">
      <c r="B285" s="219"/>
      <c r="C285" s="220"/>
      <c r="D285" s="204" t="s">
        <v>149</v>
      </c>
      <c r="E285" s="221" t="s">
        <v>1</v>
      </c>
      <c r="F285" s="222" t="s">
        <v>295</v>
      </c>
      <c r="G285" s="220"/>
      <c r="H285" s="223">
        <v>13.170999999999999</v>
      </c>
      <c r="I285" s="224"/>
      <c r="J285" s="224"/>
      <c r="K285" s="220"/>
      <c r="L285" s="220"/>
      <c r="M285" s="225"/>
      <c r="N285" s="226"/>
      <c r="O285" s="227"/>
      <c r="P285" s="227"/>
      <c r="Q285" s="227"/>
      <c r="R285" s="227"/>
      <c r="S285" s="227"/>
      <c r="T285" s="227"/>
      <c r="U285" s="227"/>
      <c r="V285" s="227"/>
      <c r="W285" s="227"/>
      <c r="X285" s="228"/>
      <c r="AT285" s="229" t="s">
        <v>149</v>
      </c>
      <c r="AU285" s="229" t="s">
        <v>84</v>
      </c>
      <c r="AV285" s="14" t="s">
        <v>84</v>
      </c>
      <c r="AW285" s="14" t="s">
        <v>5</v>
      </c>
      <c r="AX285" s="14" t="s">
        <v>74</v>
      </c>
      <c r="AY285" s="229" t="s">
        <v>140</v>
      </c>
    </row>
    <row r="286" spans="1:65" s="16" customFormat="1" ht="11.25">
      <c r="B286" s="241"/>
      <c r="C286" s="242"/>
      <c r="D286" s="204" t="s">
        <v>149</v>
      </c>
      <c r="E286" s="243" t="s">
        <v>1</v>
      </c>
      <c r="F286" s="244" t="s">
        <v>154</v>
      </c>
      <c r="G286" s="242"/>
      <c r="H286" s="245">
        <v>13.170999999999999</v>
      </c>
      <c r="I286" s="246"/>
      <c r="J286" s="246"/>
      <c r="K286" s="242"/>
      <c r="L286" s="242"/>
      <c r="M286" s="247"/>
      <c r="N286" s="248"/>
      <c r="O286" s="249"/>
      <c r="P286" s="249"/>
      <c r="Q286" s="249"/>
      <c r="R286" s="249"/>
      <c r="S286" s="249"/>
      <c r="T286" s="249"/>
      <c r="U286" s="249"/>
      <c r="V286" s="249"/>
      <c r="W286" s="249"/>
      <c r="X286" s="250"/>
      <c r="AT286" s="251" t="s">
        <v>149</v>
      </c>
      <c r="AU286" s="251" t="s">
        <v>84</v>
      </c>
      <c r="AV286" s="16" t="s">
        <v>147</v>
      </c>
      <c r="AW286" s="16" t="s">
        <v>5</v>
      </c>
      <c r="AX286" s="16" t="s">
        <v>82</v>
      </c>
      <c r="AY286" s="251" t="s">
        <v>140</v>
      </c>
    </row>
    <row r="287" spans="1:65" s="12" customFormat="1" ht="22.9" customHeight="1">
      <c r="B287" s="173"/>
      <c r="C287" s="174"/>
      <c r="D287" s="175" t="s">
        <v>73</v>
      </c>
      <c r="E287" s="188" t="s">
        <v>160</v>
      </c>
      <c r="F287" s="188" t="s">
        <v>296</v>
      </c>
      <c r="G287" s="174"/>
      <c r="H287" s="174"/>
      <c r="I287" s="177"/>
      <c r="J287" s="177"/>
      <c r="K287" s="189">
        <f>BK287</f>
        <v>0</v>
      </c>
      <c r="L287" s="174"/>
      <c r="M287" s="179"/>
      <c r="N287" s="180"/>
      <c r="O287" s="181"/>
      <c r="P287" s="181"/>
      <c r="Q287" s="182">
        <f>SUM(Q288:Q477)</f>
        <v>0</v>
      </c>
      <c r="R287" s="182">
        <f>SUM(R288:R477)</f>
        <v>0</v>
      </c>
      <c r="S287" s="181"/>
      <c r="T287" s="183">
        <f>SUM(T288:T477)</f>
        <v>0</v>
      </c>
      <c r="U287" s="181"/>
      <c r="V287" s="183">
        <f>SUM(V288:V477)</f>
        <v>0</v>
      </c>
      <c r="W287" s="181"/>
      <c r="X287" s="184">
        <f>SUM(X288:X477)</f>
        <v>0</v>
      </c>
      <c r="AR287" s="185" t="s">
        <v>82</v>
      </c>
      <c r="AT287" s="186" t="s">
        <v>73</v>
      </c>
      <c r="AU287" s="186" t="s">
        <v>82</v>
      </c>
      <c r="AY287" s="185" t="s">
        <v>140</v>
      </c>
      <c r="BK287" s="187">
        <f>SUM(BK288:BK477)</f>
        <v>0</v>
      </c>
    </row>
    <row r="288" spans="1:65" s="2" customFormat="1" ht="16.5" customHeight="1">
      <c r="A288" s="35"/>
      <c r="B288" s="36"/>
      <c r="C288" s="190" t="s">
        <v>297</v>
      </c>
      <c r="D288" s="190" t="s">
        <v>142</v>
      </c>
      <c r="E288" s="191" t="s">
        <v>298</v>
      </c>
      <c r="F288" s="192" t="s">
        <v>299</v>
      </c>
      <c r="G288" s="193" t="s">
        <v>145</v>
      </c>
      <c r="H288" s="194">
        <v>795.45</v>
      </c>
      <c r="I288" s="195"/>
      <c r="J288" s="195"/>
      <c r="K288" s="196">
        <f>ROUND(P288*H288,2)</f>
        <v>0</v>
      </c>
      <c r="L288" s="192" t="s">
        <v>1</v>
      </c>
      <c r="M288" s="40"/>
      <c r="N288" s="197" t="s">
        <v>1</v>
      </c>
      <c r="O288" s="198" t="s">
        <v>37</v>
      </c>
      <c r="P288" s="199">
        <f>I288+J288</f>
        <v>0</v>
      </c>
      <c r="Q288" s="199">
        <f>ROUND(I288*H288,2)</f>
        <v>0</v>
      </c>
      <c r="R288" s="199">
        <f>ROUND(J288*H288,2)</f>
        <v>0</v>
      </c>
      <c r="S288" s="72"/>
      <c r="T288" s="200">
        <f>S288*H288</f>
        <v>0</v>
      </c>
      <c r="U288" s="200">
        <v>0</v>
      </c>
      <c r="V288" s="200">
        <f>U288*H288</f>
        <v>0</v>
      </c>
      <c r="W288" s="200">
        <v>0</v>
      </c>
      <c r="X288" s="201">
        <f>W288*H288</f>
        <v>0</v>
      </c>
      <c r="Y288" s="35"/>
      <c r="Z288" s="35"/>
      <c r="AA288" s="35"/>
      <c r="AB288" s="35"/>
      <c r="AC288" s="35"/>
      <c r="AD288" s="35"/>
      <c r="AE288" s="35"/>
      <c r="AR288" s="202" t="s">
        <v>147</v>
      </c>
      <c r="AT288" s="202" t="s">
        <v>142</v>
      </c>
      <c r="AU288" s="202" t="s">
        <v>84</v>
      </c>
      <c r="AY288" s="18" t="s">
        <v>140</v>
      </c>
      <c r="BE288" s="203">
        <f>IF(O288="základní",K288,0)</f>
        <v>0</v>
      </c>
      <c r="BF288" s="203">
        <f>IF(O288="snížená",K288,0)</f>
        <v>0</v>
      </c>
      <c r="BG288" s="203">
        <f>IF(O288="zákl. přenesená",K288,0)</f>
        <v>0</v>
      </c>
      <c r="BH288" s="203">
        <f>IF(O288="sníž. přenesená",K288,0)</f>
        <v>0</v>
      </c>
      <c r="BI288" s="203">
        <f>IF(O288="nulová",K288,0)</f>
        <v>0</v>
      </c>
      <c r="BJ288" s="18" t="s">
        <v>82</v>
      </c>
      <c r="BK288" s="203">
        <f>ROUND(P288*H288,2)</f>
        <v>0</v>
      </c>
      <c r="BL288" s="18" t="s">
        <v>147</v>
      </c>
      <c r="BM288" s="202" t="s">
        <v>300</v>
      </c>
    </row>
    <row r="289" spans="1:65" s="2" customFormat="1" ht="11.25">
      <c r="A289" s="35"/>
      <c r="B289" s="36"/>
      <c r="C289" s="37"/>
      <c r="D289" s="204" t="s">
        <v>148</v>
      </c>
      <c r="E289" s="37"/>
      <c r="F289" s="205" t="s">
        <v>299</v>
      </c>
      <c r="G289" s="37"/>
      <c r="H289" s="37"/>
      <c r="I289" s="206"/>
      <c r="J289" s="206"/>
      <c r="K289" s="37"/>
      <c r="L289" s="37"/>
      <c r="M289" s="40"/>
      <c r="N289" s="207"/>
      <c r="O289" s="208"/>
      <c r="P289" s="72"/>
      <c r="Q289" s="72"/>
      <c r="R289" s="72"/>
      <c r="S289" s="72"/>
      <c r="T289" s="72"/>
      <c r="U289" s="72"/>
      <c r="V289" s="72"/>
      <c r="W289" s="72"/>
      <c r="X289" s="73"/>
      <c r="Y289" s="35"/>
      <c r="Z289" s="35"/>
      <c r="AA289" s="35"/>
      <c r="AB289" s="35"/>
      <c r="AC289" s="35"/>
      <c r="AD289" s="35"/>
      <c r="AE289" s="35"/>
      <c r="AT289" s="18" t="s">
        <v>148</v>
      </c>
      <c r="AU289" s="18" t="s">
        <v>84</v>
      </c>
    </row>
    <row r="290" spans="1:65" s="14" customFormat="1" ht="11.25">
      <c r="B290" s="219"/>
      <c r="C290" s="220"/>
      <c r="D290" s="204" t="s">
        <v>149</v>
      </c>
      <c r="E290" s="221" t="s">
        <v>1</v>
      </c>
      <c r="F290" s="222" t="s">
        <v>301</v>
      </c>
      <c r="G290" s="220"/>
      <c r="H290" s="223">
        <v>795.45</v>
      </c>
      <c r="I290" s="224"/>
      <c r="J290" s="224"/>
      <c r="K290" s="220"/>
      <c r="L290" s="220"/>
      <c r="M290" s="225"/>
      <c r="N290" s="226"/>
      <c r="O290" s="227"/>
      <c r="P290" s="227"/>
      <c r="Q290" s="227"/>
      <c r="R290" s="227"/>
      <c r="S290" s="227"/>
      <c r="T290" s="227"/>
      <c r="U290" s="227"/>
      <c r="V290" s="227"/>
      <c r="W290" s="227"/>
      <c r="X290" s="228"/>
      <c r="AT290" s="229" t="s">
        <v>149</v>
      </c>
      <c r="AU290" s="229" t="s">
        <v>84</v>
      </c>
      <c r="AV290" s="14" t="s">
        <v>84</v>
      </c>
      <c r="AW290" s="14" t="s">
        <v>5</v>
      </c>
      <c r="AX290" s="14" t="s">
        <v>74</v>
      </c>
      <c r="AY290" s="229" t="s">
        <v>140</v>
      </c>
    </row>
    <row r="291" spans="1:65" s="15" customFormat="1" ht="11.25">
      <c r="B291" s="230"/>
      <c r="C291" s="231"/>
      <c r="D291" s="204" t="s">
        <v>149</v>
      </c>
      <c r="E291" s="232" t="s">
        <v>1</v>
      </c>
      <c r="F291" s="233" t="s">
        <v>152</v>
      </c>
      <c r="G291" s="231"/>
      <c r="H291" s="234">
        <v>795.45</v>
      </c>
      <c r="I291" s="235"/>
      <c r="J291" s="235"/>
      <c r="K291" s="231"/>
      <c r="L291" s="231"/>
      <c r="M291" s="236"/>
      <c r="N291" s="237"/>
      <c r="O291" s="238"/>
      <c r="P291" s="238"/>
      <c r="Q291" s="238"/>
      <c r="R291" s="238"/>
      <c r="S291" s="238"/>
      <c r="T291" s="238"/>
      <c r="U291" s="238"/>
      <c r="V291" s="238"/>
      <c r="W291" s="238"/>
      <c r="X291" s="239"/>
      <c r="AT291" s="240" t="s">
        <v>149</v>
      </c>
      <c r="AU291" s="240" t="s">
        <v>84</v>
      </c>
      <c r="AV291" s="15" t="s">
        <v>153</v>
      </c>
      <c r="AW291" s="15" t="s">
        <v>5</v>
      </c>
      <c r="AX291" s="15" t="s">
        <v>74</v>
      </c>
      <c r="AY291" s="240" t="s">
        <v>140</v>
      </c>
    </row>
    <row r="292" spans="1:65" s="16" customFormat="1" ht="11.25">
      <c r="B292" s="241"/>
      <c r="C292" s="242"/>
      <c r="D292" s="204" t="s">
        <v>149</v>
      </c>
      <c r="E292" s="243" t="s">
        <v>1</v>
      </c>
      <c r="F292" s="244" t="s">
        <v>154</v>
      </c>
      <c r="G292" s="242"/>
      <c r="H292" s="245">
        <v>795.45</v>
      </c>
      <c r="I292" s="246"/>
      <c r="J292" s="246"/>
      <c r="K292" s="242"/>
      <c r="L292" s="242"/>
      <c r="M292" s="247"/>
      <c r="N292" s="248"/>
      <c r="O292" s="249"/>
      <c r="P292" s="249"/>
      <c r="Q292" s="249"/>
      <c r="R292" s="249"/>
      <c r="S292" s="249"/>
      <c r="T292" s="249"/>
      <c r="U292" s="249"/>
      <c r="V292" s="249"/>
      <c r="W292" s="249"/>
      <c r="X292" s="250"/>
      <c r="AT292" s="251" t="s">
        <v>149</v>
      </c>
      <c r="AU292" s="251" t="s">
        <v>84</v>
      </c>
      <c r="AV292" s="16" t="s">
        <v>147</v>
      </c>
      <c r="AW292" s="16" t="s">
        <v>5</v>
      </c>
      <c r="AX292" s="16" t="s">
        <v>82</v>
      </c>
      <c r="AY292" s="251" t="s">
        <v>140</v>
      </c>
    </row>
    <row r="293" spans="1:65" s="2" customFormat="1" ht="36">
      <c r="A293" s="35"/>
      <c r="B293" s="36"/>
      <c r="C293" s="190" t="s">
        <v>227</v>
      </c>
      <c r="D293" s="190" t="s">
        <v>142</v>
      </c>
      <c r="E293" s="191" t="s">
        <v>302</v>
      </c>
      <c r="F293" s="192" t="s">
        <v>303</v>
      </c>
      <c r="G293" s="193" t="s">
        <v>145</v>
      </c>
      <c r="H293" s="194">
        <v>795.45</v>
      </c>
      <c r="I293" s="195"/>
      <c r="J293" s="195"/>
      <c r="K293" s="196">
        <f>ROUND(P293*H293,2)</f>
        <v>0</v>
      </c>
      <c r="L293" s="192" t="s">
        <v>146</v>
      </c>
      <c r="M293" s="40"/>
      <c r="N293" s="197" t="s">
        <v>1</v>
      </c>
      <c r="O293" s="198" t="s">
        <v>37</v>
      </c>
      <c r="P293" s="199">
        <f>I293+J293</f>
        <v>0</v>
      </c>
      <c r="Q293" s="199">
        <f>ROUND(I293*H293,2)</f>
        <v>0</v>
      </c>
      <c r="R293" s="199">
        <f>ROUND(J293*H293,2)</f>
        <v>0</v>
      </c>
      <c r="S293" s="72"/>
      <c r="T293" s="200">
        <f>S293*H293</f>
        <v>0</v>
      </c>
      <c r="U293" s="200">
        <v>0</v>
      </c>
      <c r="V293" s="200">
        <f>U293*H293</f>
        <v>0</v>
      </c>
      <c r="W293" s="200">
        <v>0</v>
      </c>
      <c r="X293" s="201">
        <f>W293*H293</f>
        <v>0</v>
      </c>
      <c r="Y293" s="35"/>
      <c r="Z293" s="35"/>
      <c r="AA293" s="35"/>
      <c r="AB293" s="35"/>
      <c r="AC293" s="35"/>
      <c r="AD293" s="35"/>
      <c r="AE293" s="35"/>
      <c r="AR293" s="202" t="s">
        <v>147</v>
      </c>
      <c r="AT293" s="202" t="s">
        <v>142</v>
      </c>
      <c r="AU293" s="202" t="s">
        <v>84</v>
      </c>
      <c r="AY293" s="18" t="s">
        <v>140</v>
      </c>
      <c r="BE293" s="203">
        <f>IF(O293="základní",K293,0)</f>
        <v>0</v>
      </c>
      <c r="BF293" s="203">
        <f>IF(O293="snížená",K293,0)</f>
        <v>0</v>
      </c>
      <c r="BG293" s="203">
        <f>IF(O293="zákl. přenesená",K293,0)</f>
        <v>0</v>
      </c>
      <c r="BH293" s="203">
        <f>IF(O293="sníž. přenesená",K293,0)</f>
        <v>0</v>
      </c>
      <c r="BI293" s="203">
        <f>IF(O293="nulová",K293,0)</f>
        <v>0</v>
      </c>
      <c r="BJ293" s="18" t="s">
        <v>82</v>
      </c>
      <c r="BK293" s="203">
        <f>ROUND(P293*H293,2)</f>
        <v>0</v>
      </c>
      <c r="BL293" s="18" t="s">
        <v>147</v>
      </c>
      <c r="BM293" s="202" t="s">
        <v>304</v>
      </c>
    </row>
    <row r="294" spans="1:65" s="2" customFormat="1" ht="19.5">
      <c r="A294" s="35"/>
      <c r="B294" s="36"/>
      <c r="C294" s="37"/>
      <c r="D294" s="204" t="s">
        <v>148</v>
      </c>
      <c r="E294" s="37"/>
      <c r="F294" s="205" t="s">
        <v>303</v>
      </c>
      <c r="G294" s="37"/>
      <c r="H294" s="37"/>
      <c r="I294" s="206"/>
      <c r="J294" s="206"/>
      <c r="K294" s="37"/>
      <c r="L294" s="37"/>
      <c r="M294" s="40"/>
      <c r="N294" s="207"/>
      <c r="O294" s="208"/>
      <c r="P294" s="72"/>
      <c r="Q294" s="72"/>
      <c r="R294" s="72"/>
      <c r="S294" s="72"/>
      <c r="T294" s="72"/>
      <c r="U294" s="72"/>
      <c r="V294" s="72"/>
      <c r="W294" s="72"/>
      <c r="X294" s="73"/>
      <c r="Y294" s="35"/>
      <c r="Z294" s="35"/>
      <c r="AA294" s="35"/>
      <c r="AB294" s="35"/>
      <c r="AC294" s="35"/>
      <c r="AD294" s="35"/>
      <c r="AE294" s="35"/>
      <c r="AT294" s="18" t="s">
        <v>148</v>
      </c>
      <c r="AU294" s="18" t="s">
        <v>84</v>
      </c>
    </row>
    <row r="295" spans="1:65" s="13" customFormat="1" ht="22.5">
      <c r="B295" s="209"/>
      <c r="C295" s="210"/>
      <c r="D295" s="204" t="s">
        <v>149</v>
      </c>
      <c r="E295" s="211" t="s">
        <v>1</v>
      </c>
      <c r="F295" s="212" t="s">
        <v>305</v>
      </c>
      <c r="G295" s="210"/>
      <c r="H295" s="211" t="s">
        <v>1</v>
      </c>
      <c r="I295" s="213"/>
      <c r="J295" s="213"/>
      <c r="K295" s="210"/>
      <c r="L295" s="210"/>
      <c r="M295" s="214"/>
      <c r="N295" s="215"/>
      <c r="O295" s="216"/>
      <c r="P295" s="216"/>
      <c r="Q295" s="216"/>
      <c r="R295" s="216"/>
      <c r="S295" s="216"/>
      <c r="T295" s="216"/>
      <c r="U295" s="216"/>
      <c r="V295" s="216"/>
      <c r="W295" s="216"/>
      <c r="X295" s="217"/>
      <c r="AT295" s="218" t="s">
        <v>149</v>
      </c>
      <c r="AU295" s="218" t="s">
        <v>84</v>
      </c>
      <c r="AV295" s="13" t="s">
        <v>82</v>
      </c>
      <c r="AW295" s="13" t="s">
        <v>5</v>
      </c>
      <c r="AX295" s="13" t="s">
        <v>74</v>
      </c>
      <c r="AY295" s="218" t="s">
        <v>140</v>
      </c>
    </row>
    <row r="296" spans="1:65" s="13" customFormat="1" ht="11.25">
      <c r="B296" s="209"/>
      <c r="C296" s="210"/>
      <c r="D296" s="204" t="s">
        <v>149</v>
      </c>
      <c r="E296" s="211" t="s">
        <v>1</v>
      </c>
      <c r="F296" s="212" t="s">
        <v>234</v>
      </c>
      <c r="G296" s="210"/>
      <c r="H296" s="211" t="s">
        <v>1</v>
      </c>
      <c r="I296" s="213"/>
      <c r="J296" s="213"/>
      <c r="K296" s="210"/>
      <c r="L296" s="210"/>
      <c r="M296" s="214"/>
      <c r="N296" s="215"/>
      <c r="O296" s="216"/>
      <c r="P296" s="216"/>
      <c r="Q296" s="216"/>
      <c r="R296" s="216"/>
      <c r="S296" s="216"/>
      <c r="T296" s="216"/>
      <c r="U296" s="216"/>
      <c r="V296" s="216"/>
      <c r="W296" s="216"/>
      <c r="X296" s="217"/>
      <c r="AT296" s="218" t="s">
        <v>149</v>
      </c>
      <c r="AU296" s="218" t="s">
        <v>84</v>
      </c>
      <c r="AV296" s="13" t="s">
        <v>82</v>
      </c>
      <c r="AW296" s="13" t="s">
        <v>5</v>
      </c>
      <c r="AX296" s="13" t="s">
        <v>74</v>
      </c>
      <c r="AY296" s="218" t="s">
        <v>140</v>
      </c>
    </row>
    <row r="297" spans="1:65" s="14" customFormat="1" ht="11.25">
      <c r="B297" s="219"/>
      <c r="C297" s="220"/>
      <c r="D297" s="204" t="s">
        <v>149</v>
      </c>
      <c r="E297" s="221" t="s">
        <v>1</v>
      </c>
      <c r="F297" s="222" t="s">
        <v>306</v>
      </c>
      <c r="G297" s="220"/>
      <c r="H297" s="223">
        <v>795.45</v>
      </c>
      <c r="I297" s="224"/>
      <c r="J297" s="224"/>
      <c r="K297" s="220"/>
      <c r="L297" s="220"/>
      <c r="M297" s="225"/>
      <c r="N297" s="226"/>
      <c r="O297" s="227"/>
      <c r="P297" s="227"/>
      <c r="Q297" s="227"/>
      <c r="R297" s="227"/>
      <c r="S297" s="227"/>
      <c r="T297" s="227"/>
      <c r="U297" s="227"/>
      <c r="V297" s="227"/>
      <c r="W297" s="227"/>
      <c r="X297" s="228"/>
      <c r="AT297" s="229" t="s">
        <v>149</v>
      </c>
      <c r="AU297" s="229" t="s">
        <v>84</v>
      </c>
      <c r="AV297" s="14" t="s">
        <v>84</v>
      </c>
      <c r="AW297" s="14" t="s">
        <v>5</v>
      </c>
      <c r="AX297" s="14" t="s">
        <v>74</v>
      </c>
      <c r="AY297" s="229" t="s">
        <v>140</v>
      </c>
    </row>
    <row r="298" spans="1:65" s="16" customFormat="1" ht="11.25">
      <c r="B298" s="241"/>
      <c r="C298" s="242"/>
      <c r="D298" s="204" t="s">
        <v>149</v>
      </c>
      <c r="E298" s="243" t="s">
        <v>1</v>
      </c>
      <c r="F298" s="244" t="s">
        <v>154</v>
      </c>
      <c r="G298" s="242"/>
      <c r="H298" s="245">
        <v>795.45</v>
      </c>
      <c r="I298" s="246"/>
      <c r="J298" s="246"/>
      <c r="K298" s="242"/>
      <c r="L298" s="242"/>
      <c r="M298" s="247"/>
      <c r="N298" s="248"/>
      <c r="O298" s="249"/>
      <c r="P298" s="249"/>
      <c r="Q298" s="249"/>
      <c r="R298" s="249"/>
      <c r="S298" s="249"/>
      <c r="T298" s="249"/>
      <c r="U298" s="249"/>
      <c r="V298" s="249"/>
      <c r="W298" s="249"/>
      <c r="X298" s="250"/>
      <c r="AT298" s="251" t="s">
        <v>149</v>
      </c>
      <c r="AU298" s="251" t="s">
        <v>84</v>
      </c>
      <c r="AV298" s="16" t="s">
        <v>147</v>
      </c>
      <c r="AW298" s="16" t="s">
        <v>5</v>
      </c>
      <c r="AX298" s="16" t="s">
        <v>82</v>
      </c>
      <c r="AY298" s="251" t="s">
        <v>140</v>
      </c>
    </row>
    <row r="299" spans="1:65" s="2" customFormat="1" ht="24">
      <c r="A299" s="35"/>
      <c r="B299" s="36"/>
      <c r="C299" s="190" t="s">
        <v>307</v>
      </c>
      <c r="D299" s="190" t="s">
        <v>142</v>
      </c>
      <c r="E299" s="191" t="s">
        <v>308</v>
      </c>
      <c r="F299" s="192" t="s">
        <v>309</v>
      </c>
      <c r="G299" s="193" t="s">
        <v>145</v>
      </c>
      <c r="H299" s="194">
        <v>795.45</v>
      </c>
      <c r="I299" s="195"/>
      <c r="J299" s="195"/>
      <c r="K299" s="196">
        <f>ROUND(P299*H299,2)</f>
        <v>0</v>
      </c>
      <c r="L299" s="192" t="s">
        <v>146</v>
      </c>
      <c r="M299" s="40"/>
      <c r="N299" s="197" t="s">
        <v>1</v>
      </c>
      <c r="O299" s="198" t="s">
        <v>37</v>
      </c>
      <c r="P299" s="199">
        <f>I299+J299</f>
        <v>0</v>
      </c>
      <c r="Q299" s="199">
        <f>ROUND(I299*H299,2)</f>
        <v>0</v>
      </c>
      <c r="R299" s="199">
        <f>ROUND(J299*H299,2)</f>
        <v>0</v>
      </c>
      <c r="S299" s="72"/>
      <c r="T299" s="200">
        <f>S299*H299</f>
        <v>0</v>
      </c>
      <c r="U299" s="200">
        <v>0</v>
      </c>
      <c r="V299" s="200">
        <f>U299*H299</f>
        <v>0</v>
      </c>
      <c r="W299" s="200">
        <v>0</v>
      </c>
      <c r="X299" s="201">
        <f>W299*H299</f>
        <v>0</v>
      </c>
      <c r="Y299" s="35"/>
      <c r="Z299" s="35"/>
      <c r="AA299" s="35"/>
      <c r="AB299" s="35"/>
      <c r="AC299" s="35"/>
      <c r="AD299" s="35"/>
      <c r="AE299" s="35"/>
      <c r="AR299" s="202" t="s">
        <v>147</v>
      </c>
      <c r="AT299" s="202" t="s">
        <v>142</v>
      </c>
      <c r="AU299" s="202" t="s">
        <v>84</v>
      </c>
      <c r="AY299" s="18" t="s">
        <v>140</v>
      </c>
      <c r="BE299" s="203">
        <f>IF(O299="základní",K299,0)</f>
        <v>0</v>
      </c>
      <c r="BF299" s="203">
        <f>IF(O299="snížená",K299,0)</f>
        <v>0</v>
      </c>
      <c r="BG299" s="203">
        <f>IF(O299="zákl. přenesená",K299,0)</f>
        <v>0</v>
      </c>
      <c r="BH299" s="203">
        <f>IF(O299="sníž. přenesená",K299,0)</f>
        <v>0</v>
      </c>
      <c r="BI299" s="203">
        <f>IF(O299="nulová",K299,0)</f>
        <v>0</v>
      </c>
      <c r="BJ299" s="18" t="s">
        <v>82</v>
      </c>
      <c r="BK299" s="203">
        <f>ROUND(P299*H299,2)</f>
        <v>0</v>
      </c>
      <c r="BL299" s="18" t="s">
        <v>147</v>
      </c>
      <c r="BM299" s="202" t="s">
        <v>310</v>
      </c>
    </row>
    <row r="300" spans="1:65" s="2" customFormat="1" ht="19.5">
      <c r="A300" s="35"/>
      <c r="B300" s="36"/>
      <c r="C300" s="37"/>
      <c r="D300" s="204" t="s">
        <v>148</v>
      </c>
      <c r="E300" s="37"/>
      <c r="F300" s="205" t="s">
        <v>309</v>
      </c>
      <c r="G300" s="37"/>
      <c r="H300" s="37"/>
      <c r="I300" s="206"/>
      <c r="J300" s="206"/>
      <c r="K300" s="37"/>
      <c r="L300" s="37"/>
      <c r="M300" s="40"/>
      <c r="N300" s="207"/>
      <c r="O300" s="208"/>
      <c r="P300" s="72"/>
      <c r="Q300" s="72"/>
      <c r="R300" s="72"/>
      <c r="S300" s="72"/>
      <c r="T300" s="72"/>
      <c r="U300" s="72"/>
      <c r="V300" s="72"/>
      <c r="W300" s="72"/>
      <c r="X300" s="73"/>
      <c r="Y300" s="35"/>
      <c r="Z300" s="35"/>
      <c r="AA300" s="35"/>
      <c r="AB300" s="35"/>
      <c r="AC300" s="35"/>
      <c r="AD300" s="35"/>
      <c r="AE300" s="35"/>
      <c r="AT300" s="18" t="s">
        <v>148</v>
      </c>
      <c r="AU300" s="18" t="s">
        <v>84</v>
      </c>
    </row>
    <row r="301" spans="1:65" s="13" customFormat="1" ht="22.5">
      <c r="B301" s="209"/>
      <c r="C301" s="210"/>
      <c r="D301" s="204" t="s">
        <v>149</v>
      </c>
      <c r="E301" s="211" t="s">
        <v>1</v>
      </c>
      <c r="F301" s="212" t="s">
        <v>305</v>
      </c>
      <c r="G301" s="210"/>
      <c r="H301" s="211" t="s">
        <v>1</v>
      </c>
      <c r="I301" s="213"/>
      <c r="J301" s="213"/>
      <c r="K301" s="210"/>
      <c r="L301" s="210"/>
      <c r="M301" s="214"/>
      <c r="N301" s="215"/>
      <c r="O301" s="216"/>
      <c r="P301" s="216"/>
      <c r="Q301" s="216"/>
      <c r="R301" s="216"/>
      <c r="S301" s="216"/>
      <c r="T301" s="216"/>
      <c r="U301" s="216"/>
      <c r="V301" s="216"/>
      <c r="W301" s="216"/>
      <c r="X301" s="217"/>
      <c r="AT301" s="218" t="s">
        <v>149</v>
      </c>
      <c r="AU301" s="218" t="s">
        <v>84</v>
      </c>
      <c r="AV301" s="13" t="s">
        <v>82</v>
      </c>
      <c r="AW301" s="13" t="s">
        <v>5</v>
      </c>
      <c r="AX301" s="13" t="s">
        <v>74</v>
      </c>
      <c r="AY301" s="218" t="s">
        <v>140</v>
      </c>
    </row>
    <row r="302" spans="1:65" s="13" customFormat="1" ht="11.25">
      <c r="B302" s="209"/>
      <c r="C302" s="210"/>
      <c r="D302" s="204" t="s">
        <v>149</v>
      </c>
      <c r="E302" s="211" t="s">
        <v>1</v>
      </c>
      <c r="F302" s="212" t="s">
        <v>234</v>
      </c>
      <c r="G302" s="210"/>
      <c r="H302" s="211" t="s">
        <v>1</v>
      </c>
      <c r="I302" s="213"/>
      <c r="J302" s="213"/>
      <c r="K302" s="210"/>
      <c r="L302" s="210"/>
      <c r="M302" s="214"/>
      <c r="N302" s="215"/>
      <c r="O302" s="216"/>
      <c r="P302" s="216"/>
      <c r="Q302" s="216"/>
      <c r="R302" s="216"/>
      <c r="S302" s="216"/>
      <c r="T302" s="216"/>
      <c r="U302" s="216"/>
      <c r="V302" s="216"/>
      <c r="W302" s="216"/>
      <c r="X302" s="217"/>
      <c r="AT302" s="218" t="s">
        <v>149</v>
      </c>
      <c r="AU302" s="218" t="s">
        <v>84</v>
      </c>
      <c r="AV302" s="13" t="s">
        <v>82</v>
      </c>
      <c r="AW302" s="13" t="s">
        <v>5</v>
      </c>
      <c r="AX302" s="13" t="s">
        <v>74</v>
      </c>
      <c r="AY302" s="218" t="s">
        <v>140</v>
      </c>
    </row>
    <row r="303" spans="1:65" s="14" customFormat="1" ht="11.25">
      <c r="B303" s="219"/>
      <c r="C303" s="220"/>
      <c r="D303" s="204" t="s">
        <v>149</v>
      </c>
      <c r="E303" s="221" t="s">
        <v>1</v>
      </c>
      <c r="F303" s="222" t="s">
        <v>306</v>
      </c>
      <c r="G303" s="220"/>
      <c r="H303" s="223">
        <v>795.45</v>
      </c>
      <c r="I303" s="224"/>
      <c r="J303" s="224"/>
      <c r="K303" s="220"/>
      <c r="L303" s="220"/>
      <c r="M303" s="225"/>
      <c r="N303" s="226"/>
      <c r="O303" s="227"/>
      <c r="P303" s="227"/>
      <c r="Q303" s="227"/>
      <c r="R303" s="227"/>
      <c r="S303" s="227"/>
      <c r="T303" s="227"/>
      <c r="U303" s="227"/>
      <c r="V303" s="227"/>
      <c r="W303" s="227"/>
      <c r="X303" s="228"/>
      <c r="AT303" s="229" t="s">
        <v>149</v>
      </c>
      <c r="AU303" s="229" t="s">
        <v>84</v>
      </c>
      <c r="AV303" s="14" t="s">
        <v>84</v>
      </c>
      <c r="AW303" s="14" t="s">
        <v>5</v>
      </c>
      <c r="AX303" s="14" t="s">
        <v>74</v>
      </c>
      <c r="AY303" s="229" t="s">
        <v>140</v>
      </c>
    </row>
    <row r="304" spans="1:65" s="16" customFormat="1" ht="11.25">
      <c r="B304" s="241"/>
      <c r="C304" s="242"/>
      <c r="D304" s="204" t="s">
        <v>149</v>
      </c>
      <c r="E304" s="243" t="s">
        <v>1</v>
      </c>
      <c r="F304" s="244" t="s">
        <v>154</v>
      </c>
      <c r="G304" s="242"/>
      <c r="H304" s="245">
        <v>795.45</v>
      </c>
      <c r="I304" s="246"/>
      <c r="J304" s="246"/>
      <c r="K304" s="242"/>
      <c r="L304" s="242"/>
      <c r="M304" s="247"/>
      <c r="N304" s="248"/>
      <c r="O304" s="249"/>
      <c r="P304" s="249"/>
      <c r="Q304" s="249"/>
      <c r="R304" s="249"/>
      <c r="S304" s="249"/>
      <c r="T304" s="249"/>
      <c r="U304" s="249"/>
      <c r="V304" s="249"/>
      <c r="W304" s="249"/>
      <c r="X304" s="250"/>
      <c r="AT304" s="251" t="s">
        <v>149</v>
      </c>
      <c r="AU304" s="251" t="s">
        <v>84</v>
      </c>
      <c r="AV304" s="16" t="s">
        <v>147</v>
      </c>
      <c r="AW304" s="16" t="s">
        <v>5</v>
      </c>
      <c r="AX304" s="16" t="s">
        <v>82</v>
      </c>
      <c r="AY304" s="251" t="s">
        <v>140</v>
      </c>
    </row>
    <row r="305" spans="1:65" s="2" customFormat="1" ht="24.2" customHeight="1">
      <c r="A305" s="35"/>
      <c r="B305" s="36"/>
      <c r="C305" s="190" t="s">
        <v>232</v>
      </c>
      <c r="D305" s="190" t="s">
        <v>142</v>
      </c>
      <c r="E305" s="191" t="s">
        <v>311</v>
      </c>
      <c r="F305" s="192" t="s">
        <v>312</v>
      </c>
      <c r="G305" s="193" t="s">
        <v>145</v>
      </c>
      <c r="H305" s="194">
        <v>795.45</v>
      </c>
      <c r="I305" s="195"/>
      <c r="J305" s="195"/>
      <c r="K305" s="196">
        <f>ROUND(P305*H305,2)</f>
        <v>0</v>
      </c>
      <c r="L305" s="192" t="s">
        <v>146</v>
      </c>
      <c r="M305" s="40"/>
      <c r="N305" s="197" t="s">
        <v>1</v>
      </c>
      <c r="O305" s="198" t="s">
        <v>37</v>
      </c>
      <c r="P305" s="199">
        <f>I305+J305</f>
        <v>0</v>
      </c>
      <c r="Q305" s="199">
        <f>ROUND(I305*H305,2)</f>
        <v>0</v>
      </c>
      <c r="R305" s="199">
        <f>ROUND(J305*H305,2)</f>
        <v>0</v>
      </c>
      <c r="S305" s="72"/>
      <c r="T305" s="200">
        <f>S305*H305</f>
        <v>0</v>
      </c>
      <c r="U305" s="200">
        <v>0</v>
      </c>
      <c r="V305" s="200">
        <f>U305*H305</f>
        <v>0</v>
      </c>
      <c r="W305" s="200">
        <v>0</v>
      </c>
      <c r="X305" s="201">
        <f>W305*H305</f>
        <v>0</v>
      </c>
      <c r="Y305" s="35"/>
      <c r="Z305" s="35"/>
      <c r="AA305" s="35"/>
      <c r="AB305" s="35"/>
      <c r="AC305" s="35"/>
      <c r="AD305" s="35"/>
      <c r="AE305" s="35"/>
      <c r="AR305" s="202" t="s">
        <v>147</v>
      </c>
      <c r="AT305" s="202" t="s">
        <v>142</v>
      </c>
      <c r="AU305" s="202" t="s">
        <v>84</v>
      </c>
      <c r="AY305" s="18" t="s">
        <v>140</v>
      </c>
      <c r="BE305" s="203">
        <f>IF(O305="základní",K305,0)</f>
        <v>0</v>
      </c>
      <c r="BF305" s="203">
        <f>IF(O305="snížená",K305,0)</f>
        <v>0</v>
      </c>
      <c r="BG305" s="203">
        <f>IF(O305="zákl. přenesená",K305,0)</f>
        <v>0</v>
      </c>
      <c r="BH305" s="203">
        <f>IF(O305="sníž. přenesená",K305,0)</f>
        <v>0</v>
      </c>
      <c r="BI305" s="203">
        <f>IF(O305="nulová",K305,0)</f>
        <v>0</v>
      </c>
      <c r="BJ305" s="18" t="s">
        <v>82</v>
      </c>
      <c r="BK305" s="203">
        <f>ROUND(P305*H305,2)</f>
        <v>0</v>
      </c>
      <c r="BL305" s="18" t="s">
        <v>147</v>
      </c>
      <c r="BM305" s="202" t="s">
        <v>313</v>
      </c>
    </row>
    <row r="306" spans="1:65" s="2" customFormat="1" ht="11.25">
      <c r="A306" s="35"/>
      <c r="B306" s="36"/>
      <c r="C306" s="37"/>
      <c r="D306" s="204" t="s">
        <v>148</v>
      </c>
      <c r="E306" s="37"/>
      <c r="F306" s="205" t="s">
        <v>312</v>
      </c>
      <c r="G306" s="37"/>
      <c r="H306" s="37"/>
      <c r="I306" s="206"/>
      <c r="J306" s="206"/>
      <c r="K306" s="37"/>
      <c r="L306" s="37"/>
      <c r="M306" s="40"/>
      <c r="N306" s="207"/>
      <c r="O306" s="208"/>
      <c r="P306" s="72"/>
      <c r="Q306" s="72"/>
      <c r="R306" s="72"/>
      <c r="S306" s="72"/>
      <c r="T306" s="72"/>
      <c r="U306" s="72"/>
      <c r="V306" s="72"/>
      <c r="W306" s="72"/>
      <c r="X306" s="73"/>
      <c r="Y306" s="35"/>
      <c r="Z306" s="35"/>
      <c r="AA306" s="35"/>
      <c r="AB306" s="35"/>
      <c r="AC306" s="35"/>
      <c r="AD306" s="35"/>
      <c r="AE306" s="35"/>
      <c r="AT306" s="18" t="s">
        <v>148</v>
      </c>
      <c r="AU306" s="18" t="s">
        <v>84</v>
      </c>
    </row>
    <row r="307" spans="1:65" s="13" customFormat="1" ht="22.5">
      <c r="B307" s="209"/>
      <c r="C307" s="210"/>
      <c r="D307" s="204" t="s">
        <v>149</v>
      </c>
      <c r="E307" s="211" t="s">
        <v>1</v>
      </c>
      <c r="F307" s="212" t="s">
        <v>305</v>
      </c>
      <c r="G307" s="210"/>
      <c r="H307" s="211" t="s">
        <v>1</v>
      </c>
      <c r="I307" s="213"/>
      <c r="J307" s="213"/>
      <c r="K307" s="210"/>
      <c r="L307" s="210"/>
      <c r="M307" s="214"/>
      <c r="N307" s="215"/>
      <c r="O307" s="216"/>
      <c r="P307" s="216"/>
      <c r="Q307" s="216"/>
      <c r="R307" s="216"/>
      <c r="S307" s="216"/>
      <c r="T307" s="216"/>
      <c r="U307" s="216"/>
      <c r="V307" s="216"/>
      <c r="W307" s="216"/>
      <c r="X307" s="217"/>
      <c r="AT307" s="218" t="s">
        <v>149</v>
      </c>
      <c r="AU307" s="218" t="s">
        <v>84</v>
      </c>
      <c r="AV307" s="13" t="s">
        <v>82</v>
      </c>
      <c r="AW307" s="13" t="s">
        <v>5</v>
      </c>
      <c r="AX307" s="13" t="s">
        <v>74</v>
      </c>
      <c r="AY307" s="218" t="s">
        <v>140</v>
      </c>
    </row>
    <row r="308" spans="1:65" s="13" customFormat="1" ht="11.25">
      <c r="B308" s="209"/>
      <c r="C308" s="210"/>
      <c r="D308" s="204" t="s">
        <v>149</v>
      </c>
      <c r="E308" s="211" t="s">
        <v>1</v>
      </c>
      <c r="F308" s="212" t="s">
        <v>234</v>
      </c>
      <c r="G308" s="210"/>
      <c r="H308" s="211" t="s">
        <v>1</v>
      </c>
      <c r="I308" s="213"/>
      <c r="J308" s="213"/>
      <c r="K308" s="210"/>
      <c r="L308" s="210"/>
      <c r="M308" s="214"/>
      <c r="N308" s="215"/>
      <c r="O308" s="216"/>
      <c r="P308" s="216"/>
      <c r="Q308" s="216"/>
      <c r="R308" s="216"/>
      <c r="S308" s="216"/>
      <c r="T308" s="216"/>
      <c r="U308" s="216"/>
      <c r="V308" s="216"/>
      <c r="W308" s="216"/>
      <c r="X308" s="217"/>
      <c r="AT308" s="218" t="s">
        <v>149</v>
      </c>
      <c r="AU308" s="218" t="s">
        <v>84</v>
      </c>
      <c r="AV308" s="13" t="s">
        <v>82</v>
      </c>
      <c r="AW308" s="13" t="s">
        <v>5</v>
      </c>
      <c r="AX308" s="13" t="s">
        <v>74</v>
      </c>
      <c r="AY308" s="218" t="s">
        <v>140</v>
      </c>
    </row>
    <row r="309" spans="1:65" s="14" customFormat="1" ht="11.25">
      <c r="B309" s="219"/>
      <c r="C309" s="220"/>
      <c r="D309" s="204" t="s">
        <v>149</v>
      </c>
      <c r="E309" s="221" t="s">
        <v>1</v>
      </c>
      <c r="F309" s="222" t="s">
        <v>306</v>
      </c>
      <c r="G309" s="220"/>
      <c r="H309" s="223">
        <v>795.45</v>
      </c>
      <c r="I309" s="224"/>
      <c r="J309" s="224"/>
      <c r="K309" s="220"/>
      <c r="L309" s="220"/>
      <c r="M309" s="225"/>
      <c r="N309" s="226"/>
      <c r="O309" s="227"/>
      <c r="P309" s="227"/>
      <c r="Q309" s="227"/>
      <c r="R309" s="227"/>
      <c r="S309" s="227"/>
      <c r="T309" s="227"/>
      <c r="U309" s="227"/>
      <c r="V309" s="227"/>
      <c r="W309" s="227"/>
      <c r="X309" s="228"/>
      <c r="AT309" s="229" t="s">
        <v>149</v>
      </c>
      <c r="AU309" s="229" t="s">
        <v>84</v>
      </c>
      <c r="AV309" s="14" t="s">
        <v>84</v>
      </c>
      <c r="AW309" s="14" t="s">
        <v>5</v>
      </c>
      <c r="AX309" s="14" t="s">
        <v>74</v>
      </c>
      <c r="AY309" s="229" t="s">
        <v>140</v>
      </c>
    </row>
    <row r="310" spans="1:65" s="16" customFormat="1" ht="11.25">
      <c r="B310" s="241"/>
      <c r="C310" s="242"/>
      <c r="D310" s="204" t="s">
        <v>149</v>
      </c>
      <c r="E310" s="243" t="s">
        <v>1</v>
      </c>
      <c r="F310" s="244" t="s">
        <v>154</v>
      </c>
      <c r="G310" s="242"/>
      <c r="H310" s="245">
        <v>795.45</v>
      </c>
      <c r="I310" s="246"/>
      <c r="J310" s="246"/>
      <c r="K310" s="242"/>
      <c r="L310" s="242"/>
      <c r="M310" s="247"/>
      <c r="N310" s="248"/>
      <c r="O310" s="249"/>
      <c r="P310" s="249"/>
      <c r="Q310" s="249"/>
      <c r="R310" s="249"/>
      <c r="S310" s="249"/>
      <c r="T310" s="249"/>
      <c r="U310" s="249"/>
      <c r="V310" s="249"/>
      <c r="W310" s="249"/>
      <c r="X310" s="250"/>
      <c r="AT310" s="251" t="s">
        <v>149</v>
      </c>
      <c r="AU310" s="251" t="s">
        <v>84</v>
      </c>
      <c r="AV310" s="16" t="s">
        <v>147</v>
      </c>
      <c r="AW310" s="16" t="s">
        <v>5</v>
      </c>
      <c r="AX310" s="16" t="s">
        <v>82</v>
      </c>
      <c r="AY310" s="251" t="s">
        <v>140</v>
      </c>
    </row>
    <row r="311" spans="1:65" s="2" customFormat="1" ht="44.25" customHeight="1">
      <c r="A311" s="35"/>
      <c r="B311" s="36"/>
      <c r="C311" s="190" t="s">
        <v>314</v>
      </c>
      <c r="D311" s="190" t="s">
        <v>142</v>
      </c>
      <c r="E311" s="191" t="s">
        <v>315</v>
      </c>
      <c r="F311" s="192" t="s">
        <v>316</v>
      </c>
      <c r="G311" s="193" t="s">
        <v>317</v>
      </c>
      <c r="H311" s="194">
        <v>23</v>
      </c>
      <c r="I311" s="195"/>
      <c r="J311" s="195"/>
      <c r="K311" s="196">
        <f>ROUND(P311*H311,2)</f>
        <v>0</v>
      </c>
      <c r="L311" s="192" t="s">
        <v>146</v>
      </c>
      <c r="M311" s="40"/>
      <c r="N311" s="197" t="s">
        <v>1</v>
      </c>
      <c r="O311" s="198" t="s">
        <v>37</v>
      </c>
      <c r="P311" s="199">
        <f>I311+J311</f>
        <v>0</v>
      </c>
      <c r="Q311" s="199">
        <f>ROUND(I311*H311,2)</f>
        <v>0</v>
      </c>
      <c r="R311" s="199">
        <f>ROUND(J311*H311,2)</f>
        <v>0</v>
      </c>
      <c r="S311" s="72"/>
      <c r="T311" s="200">
        <f>S311*H311</f>
        <v>0</v>
      </c>
      <c r="U311" s="200">
        <v>0</v>
      </c>
      <c r="V311" s="200">
        <f>U311*H311</f>
        <v>0</v>
      </c>
      <c r="W311" s="200">
        <v>0</v>
      </c>
      <c r="X311" s="201">
        <f>W311*H311</f>
        <v>0</v>
      </c>
      <c r="Y311" s="35"/>
      <c r="Z311" s="35"/>
      <c r="AA311" s="35"/>
      <c r="AB311" s="35"/>
      <c r="AC311" s="35"/>
      <c r="AD311" s="35"/>
      <c r="AE311" s="35"/>
      <c r="AR311" s="202" t="s">
        <v>147</v>
      </c>
      <c r="AT311" s="202" t="s">
        <v>142</v>
      </c>
      <c r="AU311" s="202" t="s">
        <v>84</v>
      </c>
      <c r="AY311" s="18" t="s">
        <v>140</v>
      </c>
      <c r="BE311" s="203">
        <f>IF(O311="základní",K311,0)</f>
        <v>0</v>
      </c>
      <c r="BF311" s="203">
        <f>IF(O311="snížená",K311,0)</f>
        <v>0</v>
      </c>
      <c r="BG311" s="203">
        <f>IF(O311="zákl. přenesená",K311,0)</f>
        <v>0</v>
      </c>
      <c r="BH311" s="203">
        <f>IF(O311="sníž. přenesená",K311,0)</f>
        <v>0</v>
      </c>
      <c r="BI311" s="203">
        <f>IF(O311="nulová",K311,0)</f>
        <v>0</v>
      </c>
      <c r="BJ311" s="18" t="s">
        <v>82</v>
      </c>
      <c r="BK311" s="203">
        <f>ROUND(P311*H311,2)</f>
        <v>0</v>
      </c>
      <c r="BL311" s="18" t="s">
        <v>147</v>
      </c>
      <c r="BM311" s="202" t="s">
        <v>318</v>
      </c>
    </row>
    <row r="312" spans="1:65" s="2" customFormat="1" ht="29.25">
      <c r="A312" s="35"/>
      <c r="B312" s="36"/>
      <c r="C312" s="37"/>
      <c r="D312" s="204" t="s">
        <v>148</v>
      </c>
      <c r="E312" s="37"/>
      <c r="F312" s="205" t="s">
        <v>316</v>
      </c>
      <c r="G312" s="37"/>
      <c r="H312" s="37"/>
      <c r="I312" s="206"/>
      <c r="J312" s="206"/>
      <c r="K312" s="37"/>
      <c r="L312" s="37"/>
      <c r="M312" s="40"/>
      <c r="N312" s="207"/>
      <c r="O312" s="208"/>
      <c r="P312" s="72"/>
      <c r="Q312" s="72"/>
      <c r="R312" s="72"/>
      <c r="S312" s="72"/>
      <c r="T312" s="72"/>
      <c r="U312" s="72"/>
      <c r="V312" s="72"/>
      <c r="W312" s="72"/>
      <c r="X312" s="73"/>
      <c r="Y312" s="35"/>
      <c r="Z312" s="35"/>
      <c r="AA312" s="35"/>
      <c r="AB312" s="35"/>
      <c r="AC312" s="35"/>
      <c r="AD312" s="35"/>
      <c r="AE312" s="35"/>
      <c r="AT312" s="18" t="s">
        <v>148</v>
      </c>
      <c r="AU312" s="18" t="s">
        <v>84</v>
      </c>
    </row>
    <row r="313" spans="1:65" s="13" customFormat="1" ht="11.25">
      <c r="B313" s="209"/>
      <c r="C313" s="210"/>
      <c r="D313" s="204" t="s">
        <v>149</v>
      </c>
      <c r="E313" s="211" t="s">
        <v>1</v>
      </c>
      <c r="F313" s="212" t="s">
        <v>319</v>
      </c>
      <c r="G313" s="210"/>
      <c r="H313" s="211" t="s">
        <v>1</v>
      </c>
      <c r="I313" s="213"/>
      <c r="J313" s="213"/>
      <c r="K313" s="210"/>
      <c r="L313" s="210"/>
      <c r="M313" s="214"/>
      <c r="N313" s="215"/>
      <c r="O313" s="216"/>
      <c r="P313" s="216"/>
      <c r="Q313" s="216"/>
      <c r="R313" s="216"/>
      <c r="S313" s="216"/>
      <c r="T313" s="216"/>
      <c r="U313" s="216"/>
      <c r="V313" s="216"/>
      <c r="W313" s="216"/>
      <c r="X313" s="217"/>
      <c r="AT313" s="218" t="s">
        <v>149</v>
      </c>
      <c r="AU313" s="218" t="s">
        <v>84</v>
      </c>
      <c r="AV313" s="13" t="s">
        <v>82</v>
      </c>
      <c r="AW313" s="13" t="s">
        <v>5</v>
      </c>
      <c r="AX313" s="13" t="s">
        <v>74</v>
      </c>
      <c r="AY313" s="218" t="s">
        <v>140</v>
      </c>
    </row>
    <row r="314" spans="1:65" s="14" customFormat="1" ht="11.25">
      <c r="B314" s="219"/>
      <c r="C314" s="220"/>
      <c r="D314" s="204" t="s">
        <v>149</v>
      </c>
      <c r="E314" s="221" t="s">
        <v>1</v>
      </c>
      <c r="F314" s="222" t="s">
        <v>320</v>
      </c>
      <c r="G314" s="220"/>
      <c r="H314" s="223">
        <v>23</v>
      </c>
      <c r="I314" s="224"/>
      <c r="J314" s="224"/>
      <c r="K314" s="220"/>
      <c r="L314" s="220"/>
      <c r="M314" s="225"/>
      <c r="N314" s="226"/>
      <c r="O314" s="227"/>
      <c r="P314" s="227"/>
      <c r="Q314" s="227"/>
      <c r="R314" s="227"/>
      <c r="S314" s="227"/>
      <c r="T314" s="227"/>
      <c r="U314" s="227"/>
      <c r="V314" s="227"/>
      <c r="W314" s="227"/>
      <c r="X314" s="228"/>
      <c r="AT314" s="229" t="s">
        <v>149</v>
      </c>
      <c r="AU314" s="229" t="s">
        <v>84</v>
      </c>
      <c r="AV314" s="14" t="s">
        <v>84</v>
      </c>
      <c r="AW314" s="14" t="s">
        <v>5</v>
      </c>
      <c r="AX314" s="14" t="s">
        <v>74</v>
      </c>
      <c r="AY314" s="229" t="s">
        <v>140</v>
      </c>
    </row>
    <row r="315" spans="1:65" s="15" customFormat="1" ht="11.25">
      <c r="B315" s="230"/>
      <c r="C315" s="231"/>
      <c r="D315" s="204" t="s">
        <v>149</v>
      </c>
      <c r="E315" s="232" t="s">
        <v>1</v>
      </c>
      <c r="F315" s="233" t="s">
        <v>152</v>
      </c>
      <c r="G315" s="231"/>
      <c r="H315" s="234">
        <v>23</v>
      </c>
      <c r="I315" s="235"/>
      <c r="J315" s="235"/>
      <c r="K315" s="231"/>
      <c r="L315" s="231"/>
      <c r="M315" s="236"/>
      <c r="N315" s="237"/>
      <c r="O315" s="238"/>
      <c r="P315" s="238"/>
      <c r="Q315" s="238"/>
      <c r="R315" s="238"/>
      <c r="S315" s="238"/>
      <c r="T315" s="238"/>
      <c r="U315" s="238"/>
      <c r="V315" s="238"/>
      <c r="W315" s="238"/>
      <c r="X315" s="239"/>
      <c r="AT315" s="240" t="s">
        <v>149</v>
      </c>
      <c r="AU315" s="240" t="s">
        <v>84</v>
      </c>
      <c r="AV315" s="15" t="s">
        <v>153</v>
      </c>
      <c r="AW315" s="15" t="s">
        <v>5</v>
      </c>
      <c r="AX315" s="15" t="s">
        <v>74</v>
      </c>
      <c r="AY315" s="240" t="s">
        <v>140</v>
      </c>
    </row>
    <row r="316" spans="1:65" s="16" customFormat="1" ht="11.25">
      <c r="B316" s="241"/>
      <c r="C316" s="242"/>
      <c r="D316" s="204" t="s">
        <v>149</v>
      </c>
      <c r="E316" s="243" t="s">
        <v>1</v>
      </c>
      <c r="F316" s="244" t="s">
        <v>154</v>
      </c>
      <c r="G316" s="242"/>
      <c r="H316" s="245">
        <v>23</v>
      </c>
      <c r="I316" s="246"/>
      <c r="J316" s="246"/>
      <c r="K316" s="242"/>
      <c r="L316" s="242"/>
      <c r="M316" s="247"/>
      <c r="N316" s="248"/>
      <c r="O316" s="249"/>
      <c r="P316" s="249"/>
      <c r="Q316" s="249"/>
      <c r="R316" s="249"/>
      <c r="S316" s="249"/>
      <c r="T316" s="249"/>
      <c r="U316" s="249"/>
      <c r="V316" s="249"/>
      <c r="W316" s="249"/>
      <c r="X316" s="250"/>
      <c r="AT316" s="251" t="s">
        <v>149</v>
      </c>
      <c r="AU316" s="251" t="s">
        <v>84</v>
      </c>
      <c r="AV316" s="16" t="s">
        <v>147</v>
      </c>
      <c r="AW316" s="16" t="s">
        <v>5</v>
      </c>
      <c r="AX316" s="16" t="s">
        <v>82</v>
      </c>
      <c r="AY316" s="251" t="s">
        <v>140</v>
      </c>
    </row>
    <row r="317" spans="1:65" s="2" customFormat="1" ht="24">
      <c r="A317" s="35"/>
      <c r="B317" s="36"/>
      <c r="C317" s="252" t="s">
        <v>240</v>
      </c>
      <c r="D317" s="252" t="s">
        <v>224</v>
      </c>
      <c r="E317" s="253" t="s">
        <v>321</v>
      </c>
      <c r="F317" s="254" t="s">
        <v>322</v>
      </c>
      <c r="G317" s="255" t="s">
        <v>317</v>
      </c>
      <c r="H317" s="256">
        <v>24.15</v>
      </c>
      <c r="I317" s="257"/>
      <c r="J317" s="258"/>
      <c r="K317" s="259">
        <f>ROUND(P317*H317,2)</f>
        <v>0</v>
      </c>
      <c r="L317" s="254" t="s">
        <v>146</v>
      </c>
      <c r="M317" s="260"/>
      <c r="N317" s="261" t="s">
        <v>1</v>
      </c>
      <c r="O317" s="198" t="s">
        <v>37</v>
      </c>
      <c r="P317" s="199">
        <f>I317+J317</f>
        <v>0</v>
      </c>
      <c r="Q317" s="199">
        <f>ROUND(I317*H317,2)</f>
        <v>0</v>
      </c>
      <c r="R317" s="199">
        <f>ROUND(J317*H317,2)</f>
        <v>0</v>
      </c>
      <c r="S317" s="72"/>
      <c r="T317" s="200">
        <f>S317*H317</f>
        <v>0</v>
      </c>
      <c r="U317" s="200">
        <v>0</v>
      </c>
      <c r="V317" s="200">
        <f>U317*H317</f>
        <v>0</v>
      </c>
      <c r="W317" s="200">
        <v>0</v>
      </c>
      <c r="X317" s="201">
        <f>W317*H317</f>
        <v>0</v>
      </c>
      <c r="Y317" s="35"/>
      <c r="Z317" s="35"/>
      <c r="AA317" s="35"/>
      <c r="AB317" s="35"/>
      <c r="AC317" s="35"/>
      <c r="AD317" s="35"/>
      <c r="AE317" s="35"/>
      <c r="AR317" s="202" t="s">
        <v>169</v>
      </c>
      <c r="AT317" s="202" t="s">
        <v>224</v>
      </c>
      <c r="AU317" s="202" t="s">
        <v>84</v>
      </c>
      <c r="AY317" s="18" t="s">
        <v>140</v>
      </c>
      <c r="BE317" s="203">
        <f>IF(O317="základní",K317,0)</f>
        <v>0</v>
      </c>
      <c r="BF317" s="203">
        <f>IF(O317="snížená",K317,0)</f>
        <v>0</v>
      </c>
      <c r="BG317" s="203">
        <f>IF(O317="zákl. přenesená",K317,0)</f>
        <v>0</v>
      </c>
      <c r="BH317" s="203">
        <f>IF(O317="sníž. přenesená",K317,0)</f>
        <v>0</v>
      </c>
      <c r="BI317" s="203">
        <f>IF(O317="nulová",K317,0)</f>
        <v>0</v>
      </c>
      <c r="BJ317" s="18" t="s">
        <v>82</v>
      </c>
      <c r="BK317" s="203">
        <f>ROUND(P317*H317,2)</f>
        <v>0</v>
      </c>
      <c r="BL317" s="18" t="s">
        <v>147</v>
      </c>
      <c r="BM317" s="202" t="s">
        <v>323</v>
      </c>
    </row>
    <row r="318" spans="1:65" s="2" customFormat="1" ht="11.25">
      <c r="A318" s="35"/>
      <c r="B318" s="36"/>
      <c r="C318" s="37"/>
      <c r="D318" s="204" t="s">
        <v>148</v>
      </c>
      <c r="E318" s="37"/>
      <c r="F318" s="205" t="s">
        <v>322</v>
      </c>
      <c r="G318" s="37"/>
      <c r="H318" s="37"/>
      <c r="I318" s="206"/>
      <c r="J318" s="206"/>
      <c r="K318" s="37"/>
      <c r="L318" s="37"/>
      <c r="M318" s="40"/>
      <c r="N318" s="207"/>
      <c r="O318" s="208"/>
      <c r="P318" s="72"/>
      <c r="Q318" s="72"/>
      <c r="R318" s="72"/>
      <c r="S318" s="72"/>
      <c r="T318" s="72"/>
      <c r="U318" s="72"/>
      <c r="V318" s="72"/>
      <c r="W318" s="72"/>
      <c r="X318" s="73"/>
      <c r="Y318" s="35"/>
      <c r="Z318" s="35"/>
      <c r="AA318" s="35"/>
      <c r="AB318" s="35"/>
      <c r="AC318" s="35"/>
      <c r="AD318" s="35"/>
      <c r="AE318" s="35"/>
      <c r="AT318" s="18" t="s">
        <v>148</v>
      </c>
      <c r="AU318" s="18" t="s">
        <v>84</v>
      </c>
    </row>
    <row r="319" spans="1:65" s="2" customFormat="1" ht="24">
      <c r="A319" s="35"/>
      <c r="B319" s="36"/>
      <c r="C319" s="190" t="s">
        <v>324</v>
      </c>
      <c r="D319" s="190" t="s">
        <v>142</v>
      </c>
      <c r="E319" s="191" t="s">
        <v>325</v>
      </c>
      <c r="F319" s="192" t="s">
        <v>326</v>
      </c>
      <c r="G319" s="193" t="s">
        <v>317</v>
      </c>
      <c r="H319" s="194">
        <v>1162.25</v>
      </c>
      <c r="I319" s="195"/>
      <c r="J319" s="195"/>
      <c r="K319" s="196">
        <f>ROUND(P319*H319,2)</f>
        <v>0</v>
      </c>
      <c r="L319" s="192" t="s">
        <v>146</v>
      </c>
      <c r="M319" s="40"/>
      <c r="N319" s="197" t="s">
        <v>1</v>
      </c>
      <c r="O319" s="198" t="s">
        <v>37</v>
      </c>
      <c r="P319" s="199">
        <f>I319+J319</f>
        <v>0</v>
      </c>
      <c r="Q319" s="199">
        <f>ROUND(I319*H319,2)</f>
        <v>0</v>
      </c>
      <c r="R319" s="199">
        <f>ROUND(J319*H319,2)</f>
        <v>0</v>
      </c>
      <c r="S319" s="72"/>
      <c r="T319" s="200">
        <f>S319*H319</f>
        <v>0</v>
      </c>
      <c r="U319" s="200">
        <v>0</v>
      </c>
      <c r="V319" s="200">
        <f>U319*H319</f>
        <v>0</v>
      </c>
      <c r="W319" s="200">
        <v>0</v>
      </c>
      <c r="X319" s="201">
        <f>W319*H319</f>
        <v>0</v>
      </c>
      <c r="Y319" s="35"/>
      <c r="Z319" s="35"/>
      <c r="AA319" s="35"/>
      <c r="AB319" s="35"/>
      <c r="AC319" s="35"/>
      <c r="AD319" s="35"/>
      <c r="AE319" s="35"/>
      <c r="AR319" s="202" t="s">
        <v>147</v>
      </c>
      <c r="AT319" s="202" t="s">
        <v>142</v>
      </c>
      <c r="AU319" s="202" t="s">
        <v>84</v>
      </c>
      <c r="AY319" s="18" t="s">
        <v>140</v>
      </c>
      <c r="BE319" s="203">
        <f>IF(O319="základní",K319,0)</f>
        <v>0</v>
      </c>
      <c r="BF319" s="203">
        <f>IF(O319="snížená",K319,0)</f>
        <v>0</v>
      </c>
      <c r="BG319" s="203">
        <f>IF(O319="zákl. přenesená",K319,0)</f>
        <v>0</v>
      </c>
      <c r="BH319" s="203">
        <f>IF(O319="sníž. přenesená",K319,0)</f>
        <v>0</v>
      </c>
      <c r="BI319" s="203">
        <f>IF(O319="nulová",K319,0)</f>
        <v>0</v>
      </c>
      <c r="BJ319" s="18" t="s">
        <v>82</v>
      </c>
      <c r="BK319" s="203">
        <f>ROUND(P319*H319,2)</f>
        <v>0</v>
      </c>
      <c r="BL319" s="18" t="s">
        <v>147</v>
      </c>
      <c r="BM319" s="202" t="s">
        <v>327</v>
      </c>
    </row>
    <row r="320" spans="1:65" s="2" customFormat="1" ht="19.5">
      <c r="A320" s="35"/>
      <c r="B320" s="36"/>
      <c r="C320" s="37"/>
      <c r="D320" s="204" t="s">
        <v>148</v>
      </c>
      <c r="E320" s="37"/>
      <c r="F320" s="205" t="s">
        <v>326</v>
      </c>
      <c r="G320" s="37"/>
      <c r="H320" s="37"/>
      <c r="I320" s="206"/>
      <c r="J320" s="206"/>
      <c r="K320" s="37"/>
      <c r="L320" s="37"/>
      <c r="M320" s="40"/>
      <c r="N320" s="207"/>
      <c r="O320" s="208"/>
      <c r="P320" s="72"/>
      <c r="Q320" s="72"/>
      <c r="R320" s="72"/>
      <c r="S320" s="72"/>
      <c r="T320" s="72"/>
      <c r="U320" s="72"/>
      <c r="V320" s="72"/>
      <c r="W320" s="72"/>
      <c r="X320" s="73"/>
      <c r="Y320" s="35"/>
      <c r="Z320" s="35"/>
      <c r="AA320" s="35"/>
      <c r="AB320" s="35"/>
      <c r="AC320" s="35"/>
      <c r="AD320" s="35"/>
      <c r="AE320" s="35"/>
      <c r="AT320" s="18" t="s">
        <v>148</v>
      </c>
      <c r="AU320" s="18" t="s">
        <v>84</v>
      </c>
    </row>
    <row r="321" spans="1:65" s="13" customFormat="1" ht="11.25">
      <c r="B321" s="209"/>
      <c r="C321" s="210"/>
      <c r="D321" s="204" t="s">
        <v>149</v>
      </c>
      <c r="E321" s="211" t="s">
        <v>1</v>
      </c>
      <c r="F321" s="212" t="s">
        <v>328</v>
      </c>
      <c r="G321" s="210"/>
      <c r="H321" s="211" t="s">
        <v>1</v>
      </c>
      <c r="I321" s="213"/>
      <c r="J321" s="213"/>
      <c r="K321" s="210"/>
      <c r="L321" s="210"/>
      <c r="M321" s="214"/>
      <c r="N321" s="215"/>
      <c r="O321" s="216"/>
      <c r="P321" s="216"/>
      <c r="Q321" s="216"/>
      <c r="R321" s="216"/>
      <c r="S321" s="216"/>
      <c r="T321" s="216"/>
      <c r="U321" s="216"/>
      <c r="V321" s="216"/>
      <c r="W321" s="216"/>
      <c r="X321" s="217"/>
      <c r="AT321" s="218" t="s">
        <v>149</v>
      </c>
      <c r="AU321" s="218" t="s">
        <v>84</v>
      </c>
      <c r="AV321" s="13" t="s">
        <v>82</v>
      </c>
      <c r="AW321" s="13" t="s">
        <v>5</v>
      </c>
      <c r="AX321" s="13" t="s">
        <v>74</v>
      </c>
      <c r="AY321" s="218" t="s">
        <v>140</v>
      </c>
    </row>
    <row r="322" spans="1:65" s="13" customFormat="1" ht="11.25">
      <c r="B322" s="209"/>
      <c r="C322" s="210"/>
      <c r="D322" s="204" t="s">
        <v>149</v>
      </c>
      <c r="E322" s="211" t="s">
        <v>1</v>
      </c>
      <c r="F322" s="212" t="s">
        <v>329</v>
      </c>
      <c r="G322" s="210"/>
      <c r="H322" s="211" t="s">
        <v>1</v>
      </c>
      <c r="I322" s="213"/>
      <c r="J322" s="213"/>
      <c r="K322" s="210"/>
      <c r="L322" s="210"/>
      <c r="M322" s="214"/>
      <c r="N322" s="215"/>
      <c r="O322" s="216"/>
      <c r="P322" s="216"/>
      <c r="Q322" s="216"/>
      <c r="R322" s="216"/>
      <c r="S322" s="216"/>
      <c r="T322" s="216"/>
      <c r="U322" s="216"/>
      <c r="V322" s="216"/>
      <c r="W322" s="216"/>
      <c r="X322" s="217"/>
      <c r="AT322" s="218" t="s">
        <v>149</v>
      </c>
      <c r="AU322" s="218" t="s">
        <v>84</v>
      </c>
      <c r="AV322" s="13" t="s">
        <v>82</v>
      </c>
      <c r="AW322" s="13" t="s">
        <v>5</v>
      </c>
      <c r="AX322" s="13" t="s">
        <v>74</v>
      </c>
      <c r="AY322" s="218" t="s">
        <v>140</v>
      </c>
    </row>
    <row r="323" spans="1:65" s="14" customFormat="1" ht="11.25">
      <c r="B323" s="219"/>
      <c r="C323" s="220"/>
      <c r="D323" s="204" t="s">
        <v>149</v>
      </c>
      <c r="E323" s="221" t="s">
        <v>1</v>
      </c>
      <c r="F323" s="222" t="s">
        <v>330</v>
      </c>
      <c r="G323" s="220"/>
      <c r="H323" s="223">
        <v>171</v>
      </c>
      <c r="I323" s="224"/>
      <c r="J323" s="224"/>
      <c r="K323" s="220"/>
      <c r="L323" s="220"/>
      <c r="M323" s="225"/>
      <c r="N323" s="226"/>
      <c r="O323" s="227"/>
      <c r="P323" s="227"/>
      <c r="Q323" s="227"/>
      <c r="R323" s="227"/>
      <c r="S323" s="227"/>
      <c r="T323" s="227"/>
      <c r="U323" s="227"/>
      <c r="V323" s="227"/>
      <c r="W323" s="227"/>
      <c r="X323" s="228"/>
      <c r="AT323" s="229" t="s">
        <v>149</v>
      </c>
      <c r="AU323" s="229" t="s">
        <v>84</v>
      </c>
      <c r="AV323" s="14" t="s">
        <v>84</v>
      </c>
      <c r="AW323" s="14" t="s">
        <v>5</v>
      </c>
      <c r="AX323" s="14" t="s">
        <v>74</v>
      </c>
      <c r="AY323" s="229" t="s">
        <v>140</v>
      </c>
    </row>
    <row r="324" spans="1:65" s="13" customFormat="1" ht="11.25">
      <c r="B324" s="209"/>
      <c r="C324" s="210"/>
      <c r="D324" s="204" t="s">
        <v>149</v>
      </c>
      <c r="E324" s="211" t="s">
        <v>1</v>
      </c>
      <c r="F324" s="212" t="s">
        <v>331</v>
      </c>
      <c r="G324" s="210"/>
      <c r="H324" s="211" t="s">
        <v>1</v>
      </c>
      <c r="I324" s="213"/>
      <c r="J324" s="213"/>
      <c r="K324" s="210"/>
      <c r="L324" s="210"/>
      <c r="M324" s="214"/>
      <c r="N324" s="215"/>
      <c r="O324" s="216"/>
      <c r="P324" s="216"/>
      <c r="Q324" s="216"/>
      <c r="R324" s="216"/>
      <c r="S324" s="216"/>
      <c r="T324" s="216"/>
      <c r="U324" s="216"/>
      <c r="V324" s="216"/>
      <c r="W324" s="216"/>
      <c r="X324" s="217"/>
      <c r="AT324" s="218" t="s">
        <v>149</v>
      </c>
      <c r="AU324" s="218" t="s">
        <v>84</v>
      </c>
      <c r="AV324" s="13" t="s">
        <v>82</v>
      </c>
      <c r="AW324" s="13" t="s">
        <v>5</v>
      </c>
      <c r="AX324" s="13" t="s">
        <v>74</v>
      </c>
      <c r="AY324" s="218" t="s">
        <v>140</v>
      </c>
    </row>
    <row r="325" spans="1:65" s="14" customFormat="1" ht="11.25">
      <c r="B325" s="219"/>
      <c r="C325" s="220"/>
      <c r="D325" s="204" t="s">
        <v>149</v>
      </c>
      <c r="E325" s="221" t="s">
        <v>1</v>
      </c>
      <c r="F325" s="222" t="s">
        <v>332</v>
      </c>
      <c r="G325" s="220"/>
      <c r="H325" s="223">
        <v>663.8</v>
      </c>
      <c r="I325" s="224"/>
      <c r="J325" s="224"/>
      <c r="K325" s="220"/>
      <c r="L325" s="220"/>
      <c r="M325" s="225"/>
      <c r="N325" s="226"/>
      <c r="O325" s="227"/>
      <c r="P325" s="227"/>
      <c r="Q325" s="227"/>
      <c r="R325" s="227"/>
      <c r="S325" s="227"/>
      <c r="T325" s="227"/>
      <c r="U325" s="227"/>
      <c r="V325" s="227"/>
      <c r="W325" s="227"/>
      <c r="X325" s="228"/>
      <c r="AT325" s="229" t="s">
        <v>149</v>
      </c>
      <c r="AU325" s="229" t="s">
        <v>84</v>
      </c>
      <c r="AV325" s="14" t="s">
        <v>84</v>
      </c>
      <c r="AW325" s="14" t="s">
        <v>5</v>
      </c>
      <c r="AX325" s="14" t="s">
        <v>74</v>
      </c>
      <c r="AY325" s="229" t="s">
        <v>140</v>
      </c>
    </row>
    <row r="326" spans="1:65" s="13" customFormat="1" ht="11.25">
      <c r="B326" s="209"/>
      <c r="C326" s="210"/>
      <c r="D326" s="204" t="s">
        <v>149</v>
      </c>
      <c r="E326" s="211" t="s">
        <v>1</v>
      </c>
      <c r="F326" s="212" t="s">
        <v>333</v>
      </c>
      <c r="G326" s="210"/>
      <c r="H326" s="211" t="s">
        <v>1</v>
      </c>
      <c r="I326" s="213"/>
      <c r="J326" s="213"/>
      <c r="K326" s="210"/>
      <c r="L326" s="210"/>
      <c r="M326" s="214"/>
      <c r="N326" s="215"/>
      <c r="O326" s="216"/>
      <c r="P326" s="216"/>
      <c r="Q326" s="216"/>
      <c r="R326" s="216"/>
      <c r="S326" s="216"/>
      <c r="T326" s="216"/>
      <c r="U326" s="216"/>
      <c r="V326" s="216"/>
      <c r="W326" s="216"/>
      <c r="X326" s="217"/>
      <c r="AT326" s="218" t="s">
        <v>149</v>
      </c>
      <c r="AU326" s="218" t="s">
        <v>84</v>
      </c>
      <c r="AV326" s="13" t="s">
        <v>82</v>
      </c>
      <c r="AW326" s="13" t="s">
        <v>5</v>
      </c>
      <c r="AX326" s="13" t="s">
        <v>74</v>
      </c>
      <c r="AY326" s="218" t="s">
        <v>140</v>
      </c>
    </row>
    <row r="327" spans="1:65" s="14" customFormat="1" ht="11.25">
      <c r="B327" s="219"/>
      <c r="C327" s="220"/>
      <c r="D327" s="204" t="s">
        <v>149</v>
      </c>
      <c r="E327" s="221" t="s">
        <v>1</v>
      </c>
      <c r="F327" s="222" t="s">
        <v>334</v>
      </c>
      <c r="G327" s="220"/>
      <c r="H327" s="223">
        <v>185.2</v>
      </c>
      <c r="I327" s="224"/>
      <c r="J327" s="224"/>
      <c r="K327" s="220"/>
      <c r="L327" s="220"/>
      <c r="M327" s="225"/>
      <c r="N327" s="226"/>
      <c r="O327" s="227"/>
      <c r="P327" s="227"/>
      <c r="Q327" s="227"/>
      <c r="R327" s="227"/>
      <c r="S327" s="227"/>
      <c r="T327" s="227"/>
      <c r="U327" s="227"/>
      <c r="V327" s="227"/>
      <c r="W327" s="227"/>
      <c r="X327" s="228"/>
      <c r="AT327" s="229" t="s">
        <v>149</v>
      </c>
      <c r="AU327" s="229" t="s">
        <v>84</v>
      </c>
      <c r="AV327" s="14" t="s">
        <v>84</v>
      </c>
      <c r="AW327" s="14" t="s">
        <v>5</v>
      </c>
      <c r="AX327" s="14" t="s">
        <v>74</v>
      </c>
      <c r="AY327" s="229" t="s">
        <v>140</v>
      </c>
    </row>
    <row r="328" spans="1:65" s="13" customFormat="1" ht="11.25">
      <c r="B328" s="209"/>
      <c r="C328" s="210"/>
      <c r="D328" s="204" t="s">
        <v>149</v>
      </c>
      <c r="E328" s="211" t="s">
        <v>1</v>
      </c>
      <c r="F328" s="212" t="s">
        <v>335</v>
      </c>
      <c r="G328" s="210"/>
      <c r="H328" s="211" t="s">
        <v>1</v>
      </c>
      <c r="I328" s="213"/>
      <c r="J328" s="213"/>
      <c r="K328" s="210"/>
      <c r="L328" s="210"/>
      <c r="M328" s="214"/>
      <c r="N328" s="215"/>
      <c r="O328" s="216"/>
      <c r="P328" s="216"/>
      <c r="Q328" s="216"/>
      <c r="R328" s="216"/>
      <c r="S328" s="216"/>
      <c r="T328" s="216"/>
      <c r="U328" s="216"/>
      <c r="V328" s="216"/>
      <c r="W328" s="216"/>
      <c r="X328" s="217"/>
      <c r="AT328" s="218" t="s">
        <v>149</v>
      </c>
      <c r="AU328" s="218" t="s">
        <v>84</v>
      </c>
      <c r="AV328" s="13" t="s">
        <v>82</v>
      </c>
      <c r="AW328" s="13" t="s">
        <v>5</v>
      </c>
      <c r="AX328" s="13" t="s">
        <v>74</v>
      </c>
      <c r="AY328" s="218" t="s">
        <v>140</v>
      </c>
    </row>
    <row r="329" spans="1:65" s="14" customFormat="1" ht="11.25">
      <c r="B329" s="219"/>
      <c r="C329" s="220"/>
      <c r="D329" s="204" t="s">
        <v>149</v>
      </c>
      <c r="E329" s="221" t="s">
        <v>1</v>
      </c>
      <c r="F329" s="222" t="s">
        <v>336</v>
      </c>
      <c r="G329" s="220"/>
      <c r="H329" s="223">
        <v>142.25</v>
      </c>
      <c r="I329" s="224"/>
      <c r="J329" s="224"/>
      <c r="K329" s="220"/>
      <c r="L329" s="220"/>
      <c r="M329" s="225"/>
      <c r="N329" s="226"/>
      <c r="O329" s="227"/>
      <c r="P329" s="227"/>
      <c r="Q329" s="227"/>
      <c r="R329" s="227"/>
      <c r="S329" s="227"/>
      <c r="T329" s="227"/>
      <c r="U329" s="227"/>
      <c r="V329" s="227"/>
      <c r="W329" s="227"/>
      <c r="X329" s="228"/>
      <c r="AT329" s="229" t="s">
        <v>149</v>
      </c>
      <c r="AU329" s="229" t="s">
        <v>84</v>
      </c>
      <c r="AV329" s="14" t="s">
        <v>84</v>
      </c>
      <c r="AW329" s="14" t="s">
        <v>5</v>
      </c>
      <c r="AX329" s="14" t="s">
        <v>74</v>
      </c>
      <c r="AY329" s="229" t="s">
        <v>140</v>
      </c>
    </row>
    <row r="330" spans="1:65" s="16" customFormat="1" ht="11.25">
      <c r="B330" s="241"/>
      <c r="C330" s="242"/>
      <c r="D330" s="204" t="s">
        <v>149</v>
      </c>
      <c r="E330" s="243" t="s">
        <v>1</v>
      </c>
      <c r="F330" s="244" t="s">
        <v>154</v>
      </c>
      <c r="G330" s="242"/>
      <c r="H330" s="245">
        <v>1162.25</v>
      </c>
      <c r="I330" s="246"/>
      <c r="J330" s="246"/>
      <c r="K330" s="242"/>
      <c r="L330" s="242"/>
      <c r="M330" s="247"/>
      <c r="N330" s="248"/>
      <c r="O330" s="249"/>
      <c r="P330" s="249"/>
      <c r="Q330" s="249"/>
      <c r="R330" s="249"/>
      <c r="S330" s="249"/>
      <c r="T330" s="249"/>
      <c r="U330" s="249"/>
      <c r="V330" s="249"/>
      <c r="W330" s="249"/>
      <c r="X330" s="250"/>
      <c r="AT330" s="251" t="s">
        <v>149</v>
      </c>
      <c r="AU330" s="251" t="s">
        <v>84</v>
      </c>
      <c r="AV330" s="16" t="s">
        <v>147</v>
      </c>
      <c r="AW330" s="16" t="s">
        <v>5</v>
      </c>
      <c r="AX330" s="16" t="s">
        <v>82</v>
      </c>
      <c r="AY330" s="251" t="s">
        <v>140</v>
      </c>
    </row>
    <row r="331" spans="1:65" s="2" customFormat="1" ht="24">
      <c r="A331" s="35"/>
      <c r="B331" s="36"/>
      <c r="C331" s="252" t="s">
        <v>245</v>
      </c>
      <c r="D331" s="252" t="s">
        <v>224</v>
      </c>
      <c r="E331" s="253" t="s">
        <v>337</v>
      </c>
      <c r="F331" s="254" t="s">
        <v>338</v>
      </c>
      <c r="G331" s="255" t="s">
        <v>317</v>
      </c>
      <c r="H331" s="256">
        <v>222.20400000000001</v>
      </c>
      <c r="I331" s="257"/>
      <c r="J331" s="258"/>
      <c r="K331" s="259">
        <f>ROUND(P331*H331,2)</f>
        <v>0</v>
      </c>
      <c r="L331" s="254" t="s">
        <v>146</v>
      </c>
      <c r="M331" s="260"/>
      <c r="N331" s="261" t="s">
        <v>1</v>
      </c>
      <c r="O331" s="198" t="s">
        <v>37</v>
      </c>
      <c r="P331" s="199">
        <f>I331+J331</f>
        <v>0</v>
      </c>
      <c r="Q331" s="199">
        <f>ROUND(I331*H331,2)</f>
        <v>0</v>
      </c>
      <c r="R331" s="199">
        <f>ROUND(J331*H331,2)</f>
        <v>0</v>
      </c>
      <c r="S331" s="72"/>
      <c r="T331" s="200">
        <f>S331*H331</f>
        <v>0</v>
      </c>
      <c r="U331" s="200">
        <v>0</v>
      </c>
      <c r="V331" s="200">
        <f>U331*H331</f>
        <v>0</v>
      </c>
      <c r="W331" s="200">
        <v>0</v>
      </c>
      <c r="X331" s="201">
        <f>W331*H331</f>
        <v>0</v>
      </c>
      <c r="Y331" s="35"/>
      <c r="Z331" s="35"/>
      <c r="AA331" s="35"/>
      <c r="AB331" s="35"/>
      <c r="AC331" s="35"/>
      <c r="AD331" s="35"/>
      <c r="AE331" s="35"/>
      <c r="AR331" s="202" t="s">
        <v>169</v>
      </c>
      <c r="AT331" s="202" t="s">
        <v>224</v>
      </c>
      <c r="AU331" s="202" t="s">
        <v>84</v>
      </c>
      <c r="AY331" s="18" t="s">
        <v>140</v>
      </c>
      <c r="BE331" s="203">
        <f>IF(O331="základní",K331,0)</f>
        <v>0</v>
      </c>
      <c r="BF331" s="203">
        <f>IF(O331="snížená",K331,0)</f>
        <v>0</v>
      </c>
      <c r="BG331" s="203">
        <f>IF(O331="zákl. přenesená",K331,0)</f>
        <v>0</v>
      </c>
      <c r="BH331" s="203">
        <f>IF(O331="sníž. přenesená",K331,0)</f>
        <v>0</v>
      </c>
      <c r="BI331" s="203">
        <f>IF(O331="nulová",K331,0)</f>
        <v>0</v>
      </c>
      <c r="BJ331" s="18" t="s">
        <v>82</v>
      </c>
      <c r="BK331" s="203">
        <f>ROUND(P331*H331,2)</f>
        <v>0</v>
      </c>
      <c r="BL331" s="18" t="s">
        <v>147</v>
      </c>
      <c r="BM331" s="202" t="s">
        <v>339</v>
      </c>
    </row>
    <row r="332" spans="1:65" s="2" customFormat="1" ht="19.5">
      <c r="A332" s="35"/>
      <c r="B332" s="36"/>
      <c r="C332" s="37"/>
      <c r="D332" s="204" t="s">
        <v>148</v>
      </c>
      <c r="E332" s="37"/>
      <c r="F332" s="205" t="s">
        <v>338</v>
      </c>
      <c r="G332" s="37"/>
      <c r="H332" s="37"/>
      <c r="I332" s="206"/>
      <c r="J332" s="206"/>
      <c r="K332" s="37"/>
      <c r="L332" s="37"/>
      <c r="M332" s="40"/>
      <c r="N332" s="207"/>
      <c r="O332" s="208"/>
      <c r="P332" s="72"/>
      <c r="Q332" s="72"/>
      <c r="R332" s="72"/>
      <c r="S332" s="72"/>
      <c r="T332" s="72"/>
      <c r="U332" s="72"/>
      <c r="V332" s="72"/>
      <c r="W332" s="72"/>
      <c r="X332" s="73"/>
      <c r="Y332" s="35"/>
      <c r="Z332" s="35"/>
      <c r="AA332" s="35"/>
      <c r="AB332" s="35"/>
      <c r="AC332" s="35"/>
      <c r="AD332" s="35"/>
      <c r="AE332" s="35"/>
      <c r="AT332" s="18" t="s">
        <v>148</v>
      </c>
      <c r="AU332" s="18" t="s">
        <v>84</v>
      </c>
    </row>
    <row r="333" spans="1:65" s="13" customFormat="1" ht="11.25">
      <c r="B333" s="209"/>
      <c r="C333" s="210"/>
      <c r="D333" s="204" t="s">
        <v>149</v>
      </c>
      <c r="E333" s="211" t="s">
        <v>1</v>
      </c>
      <c r="F333" s="212" t="s">
        <v>328</v>
      </c>
      <c r="G333" s="210"/>
      <c r="H333" s="211" t="s">
        <v>1</v>
      </c>
      <c r="I333" s="213"/>
      <c r="J333" s="213"/>
      <c r="K333" s="210"/>
      <c r="L333" s="210"/>
      <c r="M333" s="214"/>
      <c r="N333" s="215"/>
      <c r="O333" s="216"/>
      <c r="P333" s="216"/>
      <c r="Q333" s="216"/>
      <c r="R333" s="216"/>
      <c r="S333" s="216"/>
      <c r="T333" s="216"/>
      <c r="U333" s="216"/>
      <c r="V333" s="216"/>
      <c r="W333" s="216"/>
      <c r="X333" s="217"/>
      <c r="AT333" s="218" t="s">
        <v>149</v>
      </c>
      <c r="AU333" s="218" t="s">
        <v>84</v>
      </c>
      <c r="AV333" s="13" t="s">
        <v>82</v>
      </c>
      <c r="AW333" s="13" t="s">
        <v>5</v>
      </c>
      <c r="AX333" s="13" t="s">
        <v>74</v>
      </c>
      <c r="AY333" s="218" t="s">
        <v>140</v>
      </c>
    </row>
    <row r="334" spans="1:65" s="13" customFormat="1" ht="11.25">
      <c r="B334" s="209"/>
      <c r="C334" s="210"/>
      <c r="D334" s="204" t="s">
        <v>149</v>
      </c>
      <c r="E334" s="211" t="s">
        <v>1</v>
      </c>
      <c r="F334" s="212" t="s">
        <v>333</v>
      </c>
      <c r="G334" s="210"/>
      <c r="H334" s="211" t="s">
        <v>1</v>
      </c>
      <c r="I334" s="213"/>
      <c r="J334" s="213"/>
      <c r="K334" s="210"/>
      <c r="L334" s="210"/>
      <c r="M334" s="214"/>
      <c r="N334" s="215"/>
      <c r="O334" s="216"/>
      <c r="P334" s="216"/>
      <c r="Q334" s="216"/>
      <c r="R334" s="216"/>
      <c r="S334" s="216"/>
      <c r="T334" s="216"/>
      <c r="U334" s="216"/>
      <c r="V334" s="216"/>
      <c r="W334" s="216"/>
      <c r="X334" s="217"/>
      <c r="AT334" s="218" t="s">
        <v>149</v>
      </c>
      <c r="AU334" s="218" t="s">
        <v>84</v>
      </c>
      <c r="AV334" s="13" t="s">
        <v>82</v>
      </c>
      <c r="AW334" s="13" t="s">
        <v>5</v>
      </c>
      <c r="AX334" s="13" t="s">
        <v>74</v>
      </c>
      <c r="AY334" s="218" t="s">
        <v>140</v>
      </c>
    </row>
    <row r="335" spans="1:65" s="14" customFormat="1" ht="11.25">
      <c r="B335" s="219"/>
      <c r="C335" s="220"/>
      <c r="D335" s="204" t="s">
        <v>149</v>
      </c>
      <c r="E335" s="221" t="s">
        <v>1</v>
      </c>
      <c r="F335" s="222" t="s">
        <v>334</v>
      </c>
      <c r="G335" s="220"/>
      <c r="H335" s="223">
        <v>185.2</v>
      </c>
      <c r="I335" s="224"/>
      <c r="J335" s="224"/>
      <c r="K335" s="220"/>
      <c r="L335" s="220"/>
      <c r="M335" s="225"/>
      <c r="N335" s="226"/>
      <c r="O335" s="227"/>
      <c r="P335" s="227"/>
      <c r="Q335" s="227"/>
      <c r="R335" s="227"/>
      <c r="S335" s="227"/>
      <c r="T335" s="227"/>
      <c r="U335" s="227"/>
      <c r="V335" s="227"/>
      <c r="W335" s="227"/>
      <c r="X335" s="228"/>
      <c r="AT335" s="229" t="s">
        <v>149</v>
      </c>
      <c r="AU335" s="229" t="s">
        <v>84</v>
      </c>
      <c r="AV335" s="14" t="s">
        <v>84</v>
      </c>
      <c r="AW335" s="14" t="s">
        <v>5</v>
      </c>
      <c r="AX335" s="14" t="s">
        <v>74</v>
      </c>
      <c r="AY335" s="229" t="s">
        <v>140</v>
      </c>
    </row>
    <row r="336" spans="1:65" s="15" customFormat="1" ht="11.25">
      <c r="B336" s="230"/>
      <c r="C336" s="231"/>
      <c r="D336" s="204" t="s">
        <v>149</v>
      </c>
      <c r="E336" s="232" t="s">
        <v>1</v>
      </c>
      <c r="F336" s="233" t="s">
        <v>152</v>
      </c>
      <c r="G336" s="231"/>
      <c r="H336" s="234">
        <v>185.2</v>
      </c>
      <c r="I336" s="235"/>
      <c r="J336" s="235"/>
      <c r="K336" s="231"/>
      <c r="L336" s="231"/>
      <c r="M336" s="236"/>
      <c r="N336" s="237"/>
      <c r="O336" s="238"/>
      <c r="P336" s="238"/>
      <c r="Q336" s="238"/>
      <c r="R336" s="238"/>
      <c r="S336" s="238"/>
      <c r="T336" s="238"/>
      <c r="U336" s="238"/>
      <c r="V336" s="238"/>
      <c r="W336" s="238"/>
      <c r="X336" s="239"/>
      <c r="AT336" s="240" t="s">
        <v>149</v>
      </c>
      <c r="AU336" s="240" t="s">
        <v>84</v>
      </c>
      <c r="AV336" s="15" t="s">
        <v>153</v>
      </c>
      <c r="AW336" s="15" t="s">
        <v>5</v>
      </c>
      <c r="AX336" s="15" t="s">
        <v>74</v>
      </c>
      <c r="AY336" s="240" t="s">
        <v>140</v>
      </c>
    </row>
    <row r="337" spans="1:65" s="14" customFormat="1" ht="11.25">
      <c r="B337" s="219"/>
      <c r="C337" s="220"/>
      <c r="D337" s="204" t="s">
        <v>149</v>
      </c>
      <c r="E337" s="221" t="s">
        <v>1</v>
      </c>
      <c r="F337" s="222" t="s">
        <v>340</v>
      </c>
      <c r="G337" s="220"/>
      <c r="H337" s="223">
        <v>37.003999999999998</v>
      </c>
      <c r="I337" s="224"/>
      <c r="J337" s="224"/>
      <c r="K337" s="220"/>
      <c r="L337" s="220"/>
      <c r="M337" s="225"/>
      <c r="N337" s="226"/>
      <c r="O337" s="227"/>
      <c r="P337" s="227"/>
      <c r="Q337" s="227"/>
      <c r="R337" s="227"/>
      <c r="S337" s="227"/>
      <c r="T337" s="227"/>
      <c r="U337" s="227"/>
      <c r="V337" s="227"/>
      <c r="W337" s="227"/>
      <c r="X337" s="228"/>
      <c r="AT337" s="229" t="s">
        <v>149</v>
      </c>
      <c r="AU337" s="229" t="s">
        <v>84</v>
      </c>
      <c r="AV337" s="14" t="s">
        <v>84</v>
      </c>
      <c r="AW337" s="14" t="s">
        <v>5</v>
      </c>
      <c r="AX337" s="14" t="s">
        <v>74</v>
      </c>
      <c r="AY337" s="229" t="s">
        <v>140</v>
      </c>
    </row>
    <row r="338" spans="1:65" s="16" customFormat="1" ht="11.25">
      <c r="B338" s="241"/>
      <c r="C338" s="242"/>
      <c r="D338" s="204" t="s">
        <v>149</v>
      </c>
      <c r="E338" s="243" t="s">
        <v>1</v>
      </c>
      <c r="F338" s="244" t="s">
        <v>154</v>
      </c>
      <c r="G338" s="242"/>
      <c r="H338" s="245">
        <v>222.20399999999998</v>
      </c>
      <c r="I338" s="246"/>
      <c r="J338" s="246"/>
      <c r="K338" s="242"/>
      <c r="L338" s="242"/>
      <c r="M338" s="247"/>
      <c r="N338" s="248"/>
      <c r="O338" s="249"/>
      <c r="P338" s="249"/>
      <c r="Q338" s="249"/>
      <c r="R338" s="249"/>
      <c r="S338" s="249"/>
      <c r="T338" s="249"/>
      <c r="U338" s="249"/>
      <c r="V338" s="249"/>
      <c r="W338" s="249"/>
      <c r="X338" s="250"/>
      <c r="AT338" s="251" t="s">
        <v>149</v>
      </c>
      <c r="AU338" s="251" t="s">
        <v>84</v>
      </c>
      <c r="AV338" s="16" t="s">
        <v>147</v>
      </c>
      <c r="AW338" s="16" t="s">
        <v>5</v>
      </c>
      <c r="AX338" s="16" t="s">
        <v>82</v>
      </c>
      <c r="AY338" s="251" t="s">
        <v>140</v>
      </c>
    </row>
    <row r="339" spans="1:65" s="2" customFormat="1" ht="24">
      <c r="A339" s="35"/>
      <c r="B339" s="36"/>
      <c r="C339" s="252" t="s">
        <v>341</v>
      </c>
      <c r="D339" s="252" t="s">
        <v>224</v>
      </c>
      <c r="E339" s="253" t="s">
        <v>342</v>
      </c>
      <c r="F339" s="254" t="s">
        <v>343</v>
      </c>
      <c r="G339" s="255" t="s">
        <v>317</v>
      </c>
      <c r="H339" s="256">
        <v>170.7</v>
      </c>
      <c r="I339" s="257"/>
      <c r="J339" s="258"/>
      <c r="K339" s="259">
        <f>ROUND(P339*H339,2)</f>
        <v>0</v>
      </c>
      <c r="L339" s="254" t="s">
        <v>146</v>
      </c>
      <c r="M339" s="260"/>
      <c r="N339" s="261" t="s">
        <v>1</v>
      </c>
      <c r="O339" s="198" t="s">
        <v>37</v>
      </c>
      <c r="P339" s="199">
        <f>I339+J339</f>
        <v>0</v>
      </c>
      <c r="Q339" s="199">
        <f>ROUND(I339*H339,2)</f>
        <v>0</v>
      </c>
      <c r="R339" s="199">
        <f>ROUND(J339*H339,2)</f>
        <v>0</v>
      </c>
      <c r="S339" s="72"/>
      <c r="T339" s="200">
        <f>S339*H339</f>
        <v>0</v>
      </c>
      <c r="U339" s="200">
        <v>0</v>
      </c>
      <c r="V339" s="200">
        <f>U339*H339</f>
        <v>0</v>
      </c>
      <c r="W339" s="200">
        <v>0</v>
      </c>
      <c r="X339" s="201">
        <f>W339*H339</f>
        <v>0</v>
      </c>
      <c r="Y339" s="35"/>
      <c r="Z339" s="35"/>
      <c r="AA339" s="35"/>
      <c r="AB339" s="35"/>
      <c r="AC339" s="35"/>
      <c r="AD339" s="35"/>
      <c r="AE339" s="35"/>
      <c r="AR339" s="202" t="s">
        <v>169</v>
      </c>
      <c r="AT339" s="202" t="s">
        <v>224</v>
      </c>
      <c r="AU339" s="202" t="s">
        <v>84</v>
      </c>
      <c r="AY339" s="18" t="s">
        <v>140</v>
      </c>
      <c r="BE339" s="203">
        <f>IF(O339="základní",K339,0)</f>
        <v>0</v>
      </c>
      <c r="BF339" s="203">
        <f>IF(O339="snížená",K339,0)</f>
        <v>0</v>
      </c>
      <c r="BG339" s="203">
        <f>IF(O339="zákl. přenesená",K339,0)</f>
        <v>0</v>
      </c>
      <c r="BH339" s="203">
        <f>IF(O339="sníž. přenesená",K339,0)</f>
        <v>0</v>
      </c>
      <c r="BI339" s="203">
        <f>IF(O339="nulová",K339,0)</f>
        <v>0</v>
      </c>
      <c r="BJ339" s="18" t="s">
        <v>82</v>
      </c>
      <c r="BK339" s="203">
        <f>ROUND(P339*H339,2)</f>
        <v>0</v>
      </c>
      <c r="BL339" s="18" t="s">
        <v>147</v>
      </c>
      <c r="BM339" s="202" t="s">
        <v>344</v>
      </c>
    </row>
    <row r="340" spans="1:65" s="2" customFormat="1" ht="19.5">
      <c r="A340" s="35"/>
      <c r="B340" s="36"/>
      <c r="C340" s="37"/>
      <c r="D340" s="204" t="s">
        <v>148</v>
      </c>
      <c r="E340" s="37"/>
      <c r="F340" s="205" t="s">
        <v>343</v>
      </c>
      <c r="G340" s="37"/>
      <c r="H340" s="37"/>
      <c r="I340" s="206"/>
      <c r="J340" s="206"/>
      <c r="K340" s="37"/>
      <c r="L340" s="37"/>
      <c r="M340" s="40"/>
      <c r="N340" s="207"/>
      <c r="O340" s="208"/>
      <c r="P340" s="72"/>
      <c r="Q340" s="72"/>
      <c r="R340" s="72"/>
      <c r="S340" s="72"/>
      <c r="T340" s="72"/>
      <c r="U340" s="72"/>
      <c r="V340" s="72"/>
      <c r="W340" s="72"/>
      <c r="X340" s="73"/>
      <c r="Y340" s="35"/>
      <c r="Z340" s="35"/>
      <c r="AA340" s="35"/>
      <c r="AB340" s="35"/>
      <c r="AC340" s="35"/>
      <c r="AD340" s="35"/>
      <c r="AE340" s="35"/>
      <c r="AT340" s="18" t="s">
        <v>148</v>
      </c>
      <c r="AU340" s="18" t="s">
        <v>84</v>
      </c>
    </row>
    <row r="341" spans="1:65" s="13" customFormat="1" ht="11.25">
      <c r="B341" s="209"/>
      <c r="C341" s="210"/>
      <c r="D341" s="204" t="s">
        <v>149</v>
      </c>
      <c r="E341" s="211" t="s">
        <v>1</v>
      </c>
      <c r="F341" s="212" t="s">
        <v>328</v>
      </c>
      <c r="G341" s="210"/>
      <c r="H341" s="211" t="s">
        <v>1</v>
      </c>
      <c r="I341" s="213"/>
      <c r="J341" s="213"/>
      <c r="K341" s="210"/>
      <c r="L341" s="210"/>
      <c r="M341" s="214"/>
      <c r="N341" s="215"/>
      <c r="O341" s="216"/>
      <c r="P341" s="216"/>
      <c r="Q341" s="216"/>
      <c r="R341" s="216"/>
      <c r="S341" s="216"/>
      <c r="T341" s="216"/>
      <c r="U341" s="216"/>
      <c r="V341" s="216"/>
      <c r="W341" s="216"/>
      <c r="X341" s="217"/>
      <c r="AT341" s="218" t="s">
        <v>149</v>
      </c>
      <c r="AU341" s="218" t="s">
        <v>84</v>
      </c>
      <c r="AV341" s="13" t="s">
        <v>82</v>
      </c>
      <c r="AW341" s="13" t="s">
        <v>5</v>
      </c>
      <c r="AX341" s="13" t="s">
        <v>74</v>
      </c>
      <c r="AY341" s="218" t="s">
        <v>140</v>
      </c>
    </row>
    <row r="342" spans="1:65" s="13" customFormat="1" ht="11.25">
      <c r="B342" s="209"/>
      <c r="C342" s="210"/>
      <c r="D342" s="204" t="s">
        <v>149</v>
      </c>
      <c r="E342" s="211" t="s">
        <v>1</v>
      </c>
      <c r="F342" s="212" t="s">
        <v>335</v>
      </c>
      <c r="G342" s="210"/>
      <c r="H342" s="211" t="s">
        <v>1</v>
      </c>
      <c r="I342" s="213"/>
      <c r="J342" s="213"/>
      <c r="K342" s="210"/>
      <c r="L342" s="210"/>
      <c r="M342" s="214"/>
      <c r="N342" s="215"/>
      <c r="O342" s="216"/>
      <c r="P342" s="216"/>
      <c r="Q342" s="216"/>
      <c r="R342" s="216"/>
      <c r="S342" s="216"/>
      <c r="T342" s="216"/>
      <c r="U342" s="216"/>
      <c r="V342" s="216"/>
      <c r="W342" s="216"/>
      <c r="X342" s="217"/>
      <c r="AT342" s="218" t="s">
        <v>149</v>
      </c>
      <c r="AU342" s="218" t="s">
        <v>84</v>
      </c>
      <c r="AV342" s="13" t="s">
        <v>82</v>
      </c>
      <c r="AW342" s="13" t="s">
        <v>5</v>
      </c>
      <c r="AX342" s="13" t="s">
        <v>74</v>
      </c>
      <c r="AY342" s="218" t="s">
        <v>140</v>
      </c>
    </row>
    <row r="343" spans="1:65" s="14" customFormat="1" ht="11.25">
      <c r="B343" s="219"/>
      <c r="C343" s="220"/>
      <c r="D343" s="204" t="s">
        <v>149</v>
      </c>
      <c r="E343" s="221" t="s">
        <v>1</v>
      </c>
      <c r="F343" s="222" t="s">
        <v>336</v>
      </c>
      <c r="G343" s="220"/>
      <c r="H343" s="223">
        <v>142.25</v>
      </c>
      <c r="I343" s="224"/>
      <c r="J343" s="224"/>
      <c r="K343" s="220"/>
      <c r="L343" s="220"/>
      <c r="M343" s="225"/>
      <c r="N343" s="226"/>
      <c r="O343" s="227"/>
      <c r="P343" s="227"/>
      <c r="Q343" s="227"/>
      <c r="R343" s="227"/>
      <c r="S343" s="227"/>
      <c r="T343" s="227"/>
      <c r="U343" s="227"/>
      <c r="V343" s="227"/>
      <c r="W343" s="227"/>
      <c r="X343" s="228"/>
      <c r="AT343" s="229" t="s">
        <v>149</v>
      </c>
      <c r="AU343" s="229" t="s">
        <v>84</v>
      </c>
      <c r="AV343" s="14" t="s">
        <v>84</v>
      </c>
      <c r="AW343" s="14" t="s">
        <v>5</v>
      </c>
      <c r="AX343" s="14" t="s">
        <v>74</v>
      </c>
      <c r="AY343" s="229" t="s">
        <v>140</v>
      </c>
    </row>
    <row r="344" spans="1:65" s="15" customFormat="1" ht="11.25">
      <c r="B344" s="230"/>
      <c r="C344" s="231"/>
      <c r="D344" s="204" t="s">
        <v>149</v>
      </c>
      <c r="E344" s="232" t="s">
        <v>1</v>
      </c>
      <c r="F344" s="233" t="s">
        <v>152</v>
      </c>
      <c r="G344" s="231"/>
      <c r="H344" s="234">
        <v>142.25</v>
      </c>
      <c r="I344" s="235"/>
      <c r="J344" s="235"/>
      <c r="K344" s="231"/>
      <c r="L344" s="231"/>
      <c r="M344" s="236"/>
      <c r="N344" s="237"/>
      <c r="O344" s="238"/>
      <c r="P344" s="238"/>
      <c r="Q344" s="238"/>
      <c r="R344" s="238"/>
      <c r="S344" s="238"/>
      <c r="T344" s="238"/>
      <c r="U344" s="238"/>
      <c r="V344" s="238"/>
      <c r="W344" s="238"/>
      <c r="X344" s="239"/>
      <c r="AT344" s="240" t="s">
        <v>149</v>
      </c>
      <c r="AU344" s="240" t="s">
        <v>84</v>
      </c>
      <c r="AV344" s="15" t="s">
        <v>153</v>
      </c>
      <c r="AW344" s="15" t="s">
        <v>5</v>
      </c>
      <c r="AX344" s="15" t="s">
        <v>74</v>
      </c>
      <c r="AY344" s="240" t="s">
        <v>140</v>
      </c>
    </row>
    <row r="345" spans="1:65" s="14" customFormat="1" ht="11.25">
      <c r="B345" s="219"/>
      <c r="C345" s="220"/>
      <c r="D345" s="204" t="s">
        <v>149</v>
      </c>
      <c r="E345" s="221" t="s">
        <v>1</v>
      </c>
      <c r="F345" s="222" t="s">
        <v>345</v>
      </c>
      <c r="G345" s="220"/>
      <c r="H345" s="223">
        <v>28.45</v>
      </c>
      <c r="I345" s="224"/>
      <c r="J345" s="224"/>
      <c r="K345" s="220"/>
      <c r="L345" s="220"/>
      <c r="M345" s="225"/>
      <c r="N345" s="226"/>
      <c r="O345" s="227"/>
      <c r="P345" s="227"/>
      <c r="Q345" s="227"/>
      <c r="R345" s="227"/>
      <c r="S345" s="227"/>
      <c r="T345" s="227"/>
      <c r="U345" s="227"/>
      <c r="V345" s="227"/>
      <c r="W345" s="227"/>
      <c r="X345" s="228"/>
      <c r="AT345" s="229" t="s">
        <v>149</v>
      </c>
      <c r="AU345" s="229" t="s">
        <v>84</v>
      </c>
      <c r="AV345" s="14" t="s">
        <v>84</v>
      </c>
      <c r="AW345" s="14" t="s">
        <v>5</v>
      </c>
      <c r="AX345" s="14" t="s">
        <v>74</v>
      </c>
      <c r="AY345" s="229" t="s">
        <v>140</v>
      </c>
    </row>
    <row r="346" spans="1:65" s="16" customFormat="1" ht="11.25">
      <c r="B346" s="241"/>
      <c r="C346" s="242"/>
      <c r="D346" s="204" t="s">
        <v>149</v>
      </c>
      <c r="E346" s="243" t="s">
        <v>1</v>
      </c>
      <c r="F346" s="244" t="s">
        <v>154</v>
      </c>
      <c r="G346" s="242"/>
      <c r="H346" s="245">
        <v>170.7</v>
      </c>
      <c r="I346" s="246"/>
      <c r="J346" s="246"/>
      <c r="K346" s="242"/>
      <c r="L346" s="242"/>
      <c r="M346" s="247"/>
      <c r="N346" s="248"/>
      <c r="O346" s="249"/>
      <c r="P346" s="249"/>
      <c r="Q346" s="249"/>
      <c r="R346" s="249"/>
      <c r="S346" s="249"/>
      <c r="T346" s="249"/>
      <c r="U346" s="249"/>
      <c r="V346" s="249"/>
      <c r="W346" s="249"/>
      <c r="X346" s="250"/>
      <c r="AT346" s="251" t="s">
        <v>149</v>
      </c>
      <c r="AU346" s="251" t="s">
        <v>84</v>
      </c>
      <c r="AV346" s="16" t="s">
        <v>147</v>
      </c>
      <c r="AW346" s="16" t="s">
        <v>5</v>
      </c>
      <c r="AX346" s="16" t="s">
        <v>82</v>
      </c>
      <c r="AY346" s="251" t="s">
        <v>140</v>
      </c>
    </row>
    <row r="347" spans="1:65" s="2" customFormat="1" ht="24">
      <c r="A347" s="35"/>
      <c r="B347" s="36"/>
      <c r="C347" s="252" t="s">
        <v>251</v>
      </c>
      <c r="D347" s="252" t="s">
        <v>224</v>
      </c>
      <c r="E347" s="253" t="s">
        <v>346</v>
      </c>
      <c r="F347" s="254" t="s">
        <v>347</v>
      </c>
      <c r="G347" s="255" t="s">
        <v>317</v>
      </c>
      <c r="H347" s="256">
        <v>398.28</v>
      </c>
      <c r="I347" s="257"/>
      <c r="J347" s="258"/>
      <c r="K347" s="259">
        <f>ROUND(P347*H347,2)</f>
        <v>0</v>
      </c>
      <c r="L347" s="254" t="s">
        <v>146</v>
      </c>
      <c r="M347" s="260"/>
      <c r="N347" s="261" t="s">
        <v>1</v>
      </c>
      <c r="O347" s="198" t="s">
        <v>37</v>
      </c>
      <c r="P347" s="199">
        <f>I347+J347</f>
        <v>0</v>
      </c>
      <c r="Q347" s="199">
        <f>ROUND(I347*H347,2)</f>
        <v>0</v>
      </c>
      <c r="R347" s="199">
        <f>ROUND(J347*H347,2)</f>
        <v>0</v>
      </c>
      <c r="S347" s="72"/>
      <c r="T347" s="200">
        <f>S347*H347</f>
        <v>0</v>
      </c>
      <c r="U347" s="200">
        <v>0</v>
      </c>
      <c r="V347" s="200">
        <f>U347*H347</f>
        <v>0</v>
      </c>
      <c r="W347" s="200">
        <v>0</v>
      </c>
      <c r="X347" s="201">
        <f>W347*H347</f>
        <v>0</v>
      </c>
      <c r="Y347" s="35"/>
      <c r="Z347" s="35"/>
      <c r="AA347" s="35"/>
      <c r="AB347" s="35"/>
      <c r="AC347" s="35"/>
      <c r="AD347" s="35"/>
      <c r="AE347" s="35"/>
      <c r="AR347" s="202" t="s">
        <v>169</v>
      </c>
      <c r="AT347" s="202" t="s">
        <v>224</v>
      </c>
      <c r="AU347" s="202" t="s">
        <v>84</v>
      </c>
      <c r="AY347" s="18" t="s">
        <v>140</v>
      </c>
      <c r="BE347" s="203">
        <f>IF(O347="základní",K347,0)</f>
        <v>0</v>
      </c>
      <c r="BF347" s="203">
        <f>IF(O347="snížená",K347,0)</f>
        <v>0</v>
      </c>
      <c r="BG347" s="203">
        <f>IF(O347="zákl. přenesená",K347,0)</f>
        <v>0</v>
      </c>
      <c r="BH347" s="203">
        <f>IF(O347="sníž. přenesená",K347,0)</f>
        <v>0</v>
      </c>
      <c r="BI347" s="203">
        <f>IF(O347="nulová",K347,0)</f>
        <v>0</v>
      </c>
      <c r="BJ347" s="18" t="s">
        <v>82</v>
      </c>
      <c r="BK347" s="203">
        <f>ROUND(P347*H347,2)</f>
        <v>0</v>
      </c>
      <c r="BL347" s="18" t="s">
        <v>147</v>
      </c>
      <c r="BM347" s="202" t="s">
        <v>348</v>
      </c>
    </row>
    <row r="348" spans="1:65" s="2" customFormat="1" ht="11.25">
      <c r="A348" s="35"/>
      <c r="B348" s="36"/>
      <c r="C348" s="37"/>
      <c r="D348" s="204" t="s">
        <v>148</v>
      </c>
      <c r="E348" s="37"/>
      <c r="F348" s="205" t="s">
        <v>347</v>
      </c>
      <c r="G348" s="37"/>
      <c r="H348" s="37"/>
      <c r="I348" s="206"/>
      <c r="J348" s="206"/>
      <c r="K348" s="37"/>
      <c r="L348" s="37"/>
      <c r="M348" s="40"/>
      <c r="N348" s="207"/>
      <c r="O348" s="208"/>
      <c r="P348" s="72"/>
      <c r="Q348" s="72"/>
      <c r="R348" s="72"/>
      <c r="S348" s="72"/>
      <c r="T348" s="72"/>
      <c r="U348" s="72"/>
      <c r="V348" s="72"/>
      <c r="W348" s="72"/>
      <c r="X348" s="73"/>
      <c r="Y348" s="35"/>
      <c r="Z348" s="35"/>
      <c r="AA348" s="35"/>
      <c r="AB348" s="35"/>
      <c r="AC348" s="35"/>
      <c r="AD348" s="35"/>
      <c r="AE348" s="35"/>
      <c r="AT348" s="18" t="s">
        <v>148</v>
      </c>
      <c r="AU348" s="18" t="s">
        <v>84</v>
      </c>
    </row>
    <row r="349" spans="1:65" s="13" customFormat="1" ht="11.25">
      <c r="B349" s="209"/>
      <c r="C349" s="210"/>
      <c r="D349" s="204" t="s">
        <v>149</v>
      </c>
      <c r="E349" s="211" t="s">
        <v>1</v>
      </c>
      <c r="F349" s="212" t="s">
        <v>328</v>
      </c>
      <c r="G349" s="210"/>
      <c r="H349" s="211" t="s">
        <v>1</v>
      </c>
      <c r="I349" s="213"/>
      <c r="J349" s="213"/>
      <c r="K349" s="210"/>
      <c r="L349" s="210"/>
      <c r="M349" s="214"/>
      <c r="N349" s="215"/>
      <c r="O349" s="216"/>
      <c r="P349" s="216"/>
      <c r="Q349" s="216"/>
      <c r="R349" s="216"/>
      <c r="S349" s="216"/>
      <c r="T349" s="216"/>
      <c r="U349" s="216"/>
      <c r="V349" s="216"/>
      <c r="W349" s="216"/>
      <c r="X349" s="217"/>
      <c r="AT349" s="218" t="s">
        <v>149</v>
      </c>
      <c r="AU349" s="218" t="s">
        <v>84</v>
      </c>
      <c r="AV349" s="13" t="s">
        <v>82</v>
      </c>
      <c r="AW349" s="13" t="s">
        <v>5</v>
      </c>
      <c r="AX349" s="13" t="s">
        <v>74</v>
      </c>
      <c r="AY349" s="218" t="s">
        <v>140</v>
      </c>
    </row>
    <row r="350" spans="1:65" s="13" customFormat="1" ht="11.25">
      <c r="B350" s="209"/>
      <c r="C350" s="210"/>
      <c r="D350" s="204" t="s">
        <v>149</v>
      </c>
      <c r="E350" s="211" t="s">
        <v>1</v>
      </c>
      <c r="F350" s="212" t="s">
        <v>331</v>
      </c>
      <c r="G350" s="210"/>
      <c r="H350" s="211" t="s">
        <v>1</v>
      </c>
      <c r="I350" s="213"/>
      <c r="J350" s="213"/>
      <c r="K350" s="210"/>
      <c r="L350" s="210"/>
      <c r="M350" s="214"/>
      <c r="N350" s="215"/>
      <c r="O350" s="216"/>
      <c r="P350" s="216"/>
      <c r="Q350" s="216"/>
      <c r="R350" s="216"/>
      <c r="S350" s="216"/>
      <c r="T350" s="216"/>
      <c r="U350" s="216"/>
      <c r="V350" s="216"/>
      <c r="W350" s="216"/>
      <c r="X350" s="217"/>
      <c r="AT350" s="218" t="s">
        <v>149</v>
      </c>
      <c r="AU350" s="218" t="s">
        <v>84</v>
      </c>
      <c r="AV350" s="13" t="s">
        <v>82</v>
      </c>
      <c r="AW350" s="13" t="s">
        <v>5</v>
      </c>
      <c r="AX350" s="13" t="s">
        <v>74</v>
      </c>
      <c r="AY350" s="218" t="s">
        <v>140</v>
      </c>
    </row>
    <row r="351" spans="1:65" s="14" customFormat="1" ht="11.25">
      <c r="B351" s="219"/>
      <c r="C351" s="220"/>
      <c r="D351" s="204" t="s">
        <v>149</v>
      </c>
      <c r="E351" s="221" t="s">
        <v>1</v>
      </c>
      <c r="F351" s="222" t="s">
        <v>349</v>
      </c>
      <c r="G351" s="220"/>
      <c r="H351" s="223">
        <v>331.9</v>
      </c>
      <c r="I351" s="224"/>
      <c r="J351" s="224"/>
      <c r="K351" s="220"/>
      <c r="L351" s="220"/>
      <c r="M351" s="225"/>
      <c r="N351" s="226"/>
      <c r="O351" s="227"/>
      <c r="P351" s="227"/>
      <c r="Q351" s="227"/>
      <c r="R351" s="227"/>
      <c r="S351" s="227"/>
      <c r="T351" s="227"/>
      <c r="U351" s="227"/>
      <c r="V351" s="227"/>
      <c r="W351" s="227"/>
      <c r="X351" s="228"/>
      <c r="AT351" s="229" t="s">
        <v>149</v>
      </c>
      <c r="AU351" s="229" t="s">
        <v>84</v>
      </c>
      <c r="AV351" s="14" t="s">
        <v>84</v>
      </c>
      <c r="AW351" s="14" t="s">
        <v>5</v>
      </c>
      <c r="AX351" s="14" t="s">
        <v>74</v>
      </c>
      <c r="AY351" s="229" t="s">
        <v>140</v>
      </c>
    </row>
    <row r="352" spans="1:65" s="15" customFormat="1" ht="11.25">
      <c r="B352" s="230"/>
      <c r="C352" s="231"/>
      <c r="D352" s="204" t="s">
        <v>149</v>
      </c>
      <c r="E352" s="232" t="s">
        <v>1</v>
      </c>
      <c r="F352" s="233" t="s">
        <v>152</v>
      </c>
      <c r="G352" s="231"/>
      <c r="H352" s="234">
        <v>331.9</v>
      </c>
      <c r="I352" s="235"/>
      <c r="J352" s="235"/>
      <c r="K352" s="231"/>
      <c r="L352" s="231"/>
      <c r="M352" s="236"/>
      <c r="N352" s="237"/>
      <c r="O352" s="238"/>
      <c r="P352" s="238"/>
      <c r="Q352" s="238"/>
      <c r="R352" s="238"/>
      <c r="S352" s="238"/>
      <c r="T352" s="238"/>
      <c r="U352" s="238"/>
      <c r="V352" s="238"/>
      <c r="W352" s="238"/>
      <c r="X352" s="239"/>
      <c r="AT352" s="240" t="s">
        <v>149</v>
      </c>
      <c r="AU352" s="240" t="s">
        <v>84</v>
      </c>
      <c r="AV352" s="15" t="s">
        <v>153</v>
      </c>
      <c r="AW352" s="15" t="s">
        <v>5</v>
      </c>
      <c r="AX352" s="15" t="s">
        <v>74</v>
      </c>
      <c r="AY352" s="240" t="s">
        <v>140</v>
      </c>
    </row>
    <row r="353" spans="1:65" s="14" customFormat="1" ht="11.25">
      <c r="B353" s="219"/>
      <c r="C353" s="220"/>
      <c r="D353" s="204" t="s">
        <v>149</v>
      </c>
      <c r="E353" s="221" t="s">
        <v>1</v>
      </c>
      <c r="F353" s="222" t="s">
        <v>350</v>
      </c>
      <c r="G353" s="220"/>
      <c r="H353" s="223">
        <v>66.38</v>
      </c>
      <c r="I353" s="224"/>
      <c r="J353" s="224"/>
      <c r="K353" s="220"/>
      <c r="L353" s="220"/>
      <c r="M353" s="225"/>
      <c r="N353" s="226"/>
      <c r="O353" s="227"/>
      <c r="P353" s="227"/>
      <c r="Q353" s="227"/>
      <c r="R353" s="227"/>
      <c r="S353" s="227"/>
      <c r="T353" s="227"/>
      <c r="U353" s="227"/>
      <c r="V353" s="227"/>
      <c r="W353" s="227"/>
      <c r="X353" s="228"/>
      <c r="AT353" s="229" t="s">
        <v>149</v>
      </c>
      <c r="AU353" s="229" t="s">
        <v>84</v>
      </c>
      <c r="AV353" s="14" t="s">
        <v>84</v>
      </c>
      <c r="AW353" s="14" t="s">
        <v>5</v>
      </c>
      <c r="AX353" s="14" t="s">
        <v>74</v>
      </c>
      <c r="AY353" s="229" t="s">
        <v>140</v>
      </c>
    </row>
    <row r="354" spans="1:65" s="16" customFormat="1" ht="11.25">
      <c r="B354" s="241"/>
      <c r="C354" s="242"/>
      <c r="D354" s="204" t="s">
        <v>149</v>
      </c>
      <c r="E354" s="243" t="s">
        <v>1</v>
      </c>
      <c r="F354" s="244" t="s">
        <v>154</v>
      </c>
      <c r="G354" s="242"/>
      <c r="H354" s="245">
        <v>398.28</v>
      </c>
      <c r="I354" s="246"/>
      <c r="J354" s="246"/>
      <c r="K354" s="242"/>
      <c r="L354" s="242"/>
      <c r="M354" s="247"/>
      <c r="N354" s="248"/>
      <c r="O354" s="249"/>
      <c r="P354" s="249"/>
      <c r="Q354" s="249"/>
      <c r="R354" s="249"/>
      <c r="S354" s="249"/>
      <c r="T354" s="249"/>
      <c r="U354" s="249"/>
      <c r="V354" s="249"/>
      <c r="W354" s="249"/>
      <c r="X354" s="250"/>
      <c r="AT354" s="251" t="s">
        <v>149</v>
      </c>
      <c r="AU354" s="251" t="s">
        <v>84</v>
      </c>
      <c r="AV354" s="16" t="s">
        <v>147</v>
      </c>
      <c r="AW354" s="16" t="s">
        <v>5</v>
      </c>
      <c r="AX354" s="16" t="s">
        <v>82</v>
      </c>
      <c r="AY354" s="251" t="s">
        <v>140</v>
      </c>
    </row>
    <row r="355" spans="1:65" s="2" customFormat="1" ht="24">
      <c r="A355" s="35"/>
      <c r="B355" s="36"/>
      <c r="C355" s="252" t="s">
        <v>351</v>
      </c>
      <c r="D355" s="252" t="s">
        <v>224</v>
      </c>
      <c r="E355" s="253" t="s">
        <v>352</v>
      </c>
      <c r="F355" s="254" t="s">
        <v>353</v>
      </c>
      <c r="G355" s="255" t="s">
        <v>317</v>
      </c>
      <c r="H355" s="256">
        <v>603.48</v>
      </c>
      <c r="I355" s="257"/>
      <c r="J355" s="258"/>
      <c r="K355" s="259">
        <f>ROUND(P355*H355,2)</f>
        <v>0</v>
      </c>
      <c r="L355" s="254" t="s">
        <v>146</v>
      </c>
      <c r="M355" s="260"/>
      <c r="N355" s="261" t="s">
        <v>1</v>
      </c>
      <c r="O355" s="198" t="s">
        <v>37</v>
      </c>
      <c r="P355" s="199">
        <f>I355+J355</f>
        <v>0</v>
      </c>
      <c r="Q355" s="199">
        <f>ROUND(I355*H355,2)</f>
        <v>0</v>
      </c>
      <c r="R355" s="199">
        <f>ROUND(J355*H355,2)</f>
        <v>0</v>
      </c>
      <c r="S355" s="72"/>
      <c r="T355" s="200">
        <f>S355*H355</f>
        <v>0</v>
      </c>
      <c r="U355" s="200">
        <v>0</v>
      </c>
      <c r="V355" s="200">
        <f>U355*H355</f>
        <v>0</v>
      </c>
      <c r="W355" s="200">
        <v>0</v>
      </c>
      <c r="X355" s="201">
        <f>W355*H355</f>
        <v>0</v>
      </c>
      <c r="Y355" s="35"/>
      <c r="Z355" s="35"/>
      <c r="AA355" s="35"/>
      <c r="AB355" s="35"/>
      <c r="AC355" s="35"/>
      <c r="AD355" s="35"/>
      <c r="AE355" s="35"/>
      <c r="AR355" s="202" t="s">
        <v>169</v>
      </c>
      <c r="AT355" s="202" t="s">
        <v>224</v>
      </c>
      <c r="AU355" s="202" t="s">
        <v>84</v>
      </c>
      <c r="AY355" s="18" t="s">
        <v>140</v>
      </c>
      <c r="BE355" s="203">
        <f>IF(O355="základní",K355,0)</f>
        <v>0</v>
      </c>
      <c r="BF355" s="203">
        <f>IF(O355="snížená",K355,0)</f>
        <v>0</v>
      </c>
      <c r="BG355" s="203">
        <f>IF(O355="zákl. přenesená",K355,0)</f>
        <v>0</v>
      </c>
      <c r="BH355" s="203">
        <f>IF(O355="sníž. přenesená",K355,0)</f>
        <v>0</v>
      </c>
      <c r="BI355" s="203">
        <f>IF(O355="nulová",K355,0)</f>
        <v>0</v>
      </c>
      <c r="BJ355" s="18" t="s">
        <v>82</v>
      </c>
      <c r="BK355" s="203">
        <f>ROUND(P355*H355,2)</f>
        <v>0</v>
      </c>
      <c r="BL355" s="18" t="s">
        <v>147</v>
      </c>
      <c r="BM355" s="202" t="s">
        <v>354</v>
      </c>
    </row>
    <row r="356" spans="1:65" s="2" customFormat="1" ht="11.25">
      <c r="A356" s="35"/>
      <c r="B356" s="36"/>
      <c r="C356" s="37"/>
      <c r="D356" s="204" t="s">
        <v>148</v>
      </c>
      <c r="E356" s="37"/>
      <c r="F356" s="205" t="s">
        <v>353</v>
      </c>
      <c r="G356" s="37"/>
      <c r="H356" s="37"/>
      <c r="I356" s="206"/>
      <c r="J356" s="206"/>
      <c r="K356" s="37"/>
      <c r="L356" s="37"/>
      <c r="M356" s="40"/>
      <c r="N356" s="207"/>
      <c r="O356" s="208"/>
      <c r="P356" s="72"/>
      <c r="Q356" s="72"/>
      <c r="R356" s="72"/>
      <c r="S356" s="72"/>
      <c r="T356" s="72"/>
      <c r="U356" s="72"/>
      <c r="V356" s="72"/>
      <c r="W356" s="72"/>
      <c r="X356" s="73"/>
      <c r="Y356" s="35"/>
      <c r="Z356" s="35"/>
      <c r="AA356" s="35"/>
      <c r="AB356" s="35"/>
      <c r="AC356" s="35"/>
      <c r="AD356" s="35"/>
      <c r="AE356" s="35"/>
      <c r="AT356" s="18" t="s">
        <v>148</v>
      </c>
      <c r="AU356" s="18" t="s">
        <v>84</v>
      </c>
    </row>
    <row r="357" spans="1:65" s="13" customFormat="1" ht="11.25">
      <c r="B357" s="209"/>
      <c r="C357" s="210"/>
      <c r="D357" s="204" t="s">
        <v>149</v>
      </c>
      <c r="E357" s="211" t="s">
        <v>1</v>
      </c>
      <c r="F357" s="212" t="s">
        <v>328</v>
      </c>
      <c r="G357" s="210"/>
      <c r="H357" s="211" t="s">
        <v>1</v>
      </c>
      <c r="I357" s="213"/>
      <c r="J357" s="213"/>
      <c r="K357" s="210"/>
      <c r="L357" s="210"/>
      <c r="M357" s="214"/>
      <c r="N357" s="215"/>
      <c r="O357" s="216"/>
      <c r="P357" s="216"/>
      <c r="Q357" s="216"/>
      <c r="R357" s="216"/>
      <c r="S357" s="216"/>
      <c r="T357" s="216"/>
      <c r="U357" s="216"/>
      <c r="V357" s="216"/>
      <c r="W357" s="216"/>
      <c r="X357" s="217"/>
      <c r="AT357" s="218" t="s">
        <v>149</v>
      </c>
      <c r="AU357" s="218" t="s">
        <v>84</v>
      </c>
      <c r="AV357" s="13" t="s">
        <v>82</v>
      </c>
      <c r="AW357" s="13" t="s">
        <v>5</v>
      </c>
      <c r="AX357" s="13" t="s">
        <v>74</v>
      </c>
      <c r="AY357" s="218" t="s">
        <v>140</v>
      </c>
    </row>
    <row r="358" spans="1:65" s="13" customFormat="1" ht="11.25">
      <c r="B358" s="209"/>
      <c r="C358" s="210"/>
      <c r="D358" s="204" t="s">
        <v>149</v>
      </c>
      <c r="E358" s="211" t="s">
        <v>1</v>
      </c>
      <c r="F358" s="212" t="s">
        <v>329</v>
      </c>
      <c r="G358" s="210"/>
      <c r="H358" s="211" t="s">
        <v>1</v>
      </c>
      <c r="I358" s="213"/>
      <c r="J358" s="213"/>
      <c r="K358" s="210"/>
      <c r="L358" s="210"/>
      <c r="M358" s="214"/>
      <c r="N358" s="215"/>
      <c r="O358" s="216"/>
      <c r="P358" s="216"/>
      <c r="Q358" s="216"/>
      <c r="R358" s="216"/>
      <c r="S358" s="216"/>
      <c r="T358" s="216"/>
      <c r="U358" s="216"/>
      <c r="V358" s="216"/>
      <c r="W358" s="216"/>
      <c r="X358" s="217"/>
      <c r="AT358" s="218" t="s">
        <v>149</v>
      </c>
      <c r="AU358" s="218" t="s">
        <v>84</v>
      </c>
      <c r="AV358" s="13" t="s">
        <v>82</v>
      </c>
      <c r="AW358" s="13" t="s">
        <v>5</v>
      </c>
      <c r="AX358" s="13" t="s">
        <v>74</v>
      </c>
      <c r="AY358" s="218" t="s">
        <v>140</v>
      </c>
    </row>
    <row r="359" spans="1:65" s="14" customFormat="1" ht="11.25">
      <c r="B359" s="219"/>
      <c r="C359" s="220"/>
      <c r="D359" s="204" t="s">
        <v>149</v>
      </c>
      <c r="E359" s="221" t="s">
        <v>1</v>
      </c>
      <c r="F359" s="222" t="s">
        <v>330</v>
      </c>
      <c r="G359" s="220"/>
      <c r="H359" s="223">
        <v>171</v>
      </c>
      <c r="I359" s="224"/>
      <c r="J359" s="224"/>
      <c r="K359" s="220"/>
      <c r="L359" s="220"/>
      <c r="M359" s="225"/>
      <c r="N359" s="226"/>
      <c r="O359" s="227"/>
      <c r="P359" s="227"/>
      <c r="Q359" s="227"/>
      <c r="R359" s="227"/>
      <c r="S359" s="227"/>
      <c r="T359" s="227"/>
      <c r="U359" s="227"/>
      <c r="V359" s="227"/>
      <c r="W359" s="227"/>
      <c r="X359" s="228"/>
      <c r="AT359" s="229" t="s">
        <v>149</v>
      </c>
      <c r="AU359" s="229" t="s">
        <v>84</v>
      </c>
      <c r="AV359" s="14" t="s">
        <v>84</v>
      </c>
      <c r="AW359" s="14" t="s">
        <v>5</v>
      </c>
      <c r="AX359" s="14" t="s">
        <v>74</v>
      </c>
      <c r="AY359" s="229" t="s">
        <v>140</v>
      </c>
    </row>
    <row r="360" spans="1:65" s="13" customFormat="1" ht="11.25">
      <c r="B360" s="209"/>
      <c r="C360" s="210"/>
      <c r="D360" s="204" t="s">
        <v>149</v>
      </c>
      <c r="E360" s="211" t="s">
        <v>1</v>
      </c>
      <c r="F360" s="212" t="s">
        <v>331</v>
      </c>
      <c r="G360" s="210"/>
      <c r="H360" s="211" t="s">
        <v>1</v>
      </c>
      <c r="I360" s="213"/>
      <c r="J360" s="213"/>
      <c r="K360" s="210"/>
      <c r="L360" s="210"/>
      <c r="M360" s="214"/>
      <c r="N360" s="215"/>
      <c r="O360" s="216"/>
      <c r="P360" s="216"/>
      <c r="Q360" s="216"/>
      <c r="R360" s="216"/>
      <c r="S360" s="216"/>
      <c r="T360" s="216"/>
      <c r="U360" s="216"/>
      <c r="V360" s="216"/>
      <c r="W360" s="216"/>
      <c r="X360" s="217"/>
      <c r="AT360" s="218" t="s">
        <v>149</v>
      </c>
      <c r="AU360" s="218" t="s">
        <v>84</v>
      </c>
      <c r="AV360" s="13" t="s">
        <v>82</v>
      </c>
      <c r="AW360" s="13" t="s">
        <v>5</v>
      </c>
      <c r="AX360" s="13" t="s">
        <v>74</v>
      </c>
      <c r="AY360" s="218" t="s">
        <v>140</v>
      </c>
    </row>
    <row r="361" spans="1:65" s="14" customFormat="1" ht="11.25">
      <c r="B361" s="219"/>
      <c r="C361" s="220"/>
      <c r="D361" s="204" t="s">
        <v>149</v>
      </c>
      <c r="E361" s="221" t="s">
        <v>1</v>
      </c>
      <c r="F361" s="222" t="s">
        <v>349</v>
      </c>
      <c r="G361" s="220"/>
      <c r="H361" s="223">
        <v>331.9</v>
      </c>
      <c r="I361" s="224"/>
      <c r="J361" s="224"/>
      <c r="K361" s="220"/>
      <c r="L361" s="220"/>
      <c r="M361" s="225"/>
      <c r="N361" s="226"/>
      <c r="O361" s="227"/>
      <c r="P361" s="227"/>
      <c r="Q361" s="227"/>
      <c r="R361" s="227"/>
      <c r="S361" s="227"/>
      <c r="T361" s="227"/>
      <c r="U361" s="227"/>
      <c r="V361" s="227"/>
      <c r="W361" s="227"/>
      <c r="X361" s="228"/>
      <c r="AT361" s="229" t="s">
        <v>149</v>
      </c>
      <c r="AU361" s="229" t="s">
        <v>84</v>
      </c>
      <c r="AV361" s="14" t="s">
        <v>84</v>
      </c>
      <c r="AW361" s="14" t="s">
        <v>5</v>
      </c>
      <c r="AX361" s="14" t="s">
        <v>74</v>
      </c>
      <c r="AY361" s="229" t="s">
        <v>140</v>
      </c>
    </row>
    <row r="362" spans="1:65" s="15" customFormat="1" ht="11.25">
      <c r="B362" s="230"/>
      <c r="C362" s="231"/>
      <c r="D362" s="204" t="s">
        <v>149</v>
      </c>
      <c r="E362" s="232" t="s">
        <v>1</v>
      </c>
      <c r="F362" s="233" t="s">
        <v>152</v>
      </c>
      <c r="G362" s="231"/>
      <c r="H362" s="234">
        <v>502.9</v>
      </c>
      <c r="I362" s="235"/>
      <c r="J362" s="235"/>
      <c r="K362" s="231"/>
      <c r="L362" s="231"/>
      <c r="M362" s="236"/>
      <c r="N362" s="237"/>
      <c r="O362" s="238"/>
      <c r="P362" s="238"/>
      <c r="Q362" s="238"/>
      <c r="R362" s="238"/>
      <c r="S362" s="238"/>
      <c r="T362" s="238"/>
      <c r="U362" s="238"/>
      <c r="V362" s="238"/>
      <c r="W362" s="238"/>
      <c r="X362" s="239"/>
      <c r="AT362" s="240" t="s">
        <v>149</v>
      </c>
      <c r="AU362" s="240" t="s">
        <v>84</v>
      </c>
      <c r="AV362" s="15" t="s">
        <v>153</v>
      </c>
      <c r="AW362" s="15" t="s">
        <v>5</v>
      </c>
      <c r="AX362" s="15" t="s">
        <v>74</v>
      </c>
      <c r="AY362" s="240" t="s">
        <v>140</v>
      </c>
    </row>
    <row r="363" spans="1:65" s="14" customFormat="1" ht="11.25">
      <c r="B363" s="219"/>
      <c r="C363" s="220"/>
      <c r="D363" s="204" t="s">
        <v>149</v>
      </c>
      <c r="E363" s="221" t="s">
        <v>1</v>
      </c>
      <c r="F363" s="222" t="s">
        <v>355</v>
      </c>
      <c r="G363" s="220"/>
      <c r="H363" s="223">
        <v>100.58</v>
      </c>
      <c r="I363" s="224"/>
      <c r="J363" s="224"/>
      <c r="K363" s="220"/>
      <c r="L363" s="220"/>
      <c r="M363" s="225"/>
      <c r="N363" s="226"/>
      <c r="O363" s="227"/>
      <c r="P363" s="227"/>
      <c r="Q363" s="227"/>
      <c r="R363" s="227"/>
      <c r="S363" s="227"/>
      <c r="T363" s="227"/>
      <c r="U363" s="227"/>
      <c r="V363" s="227"/>
      <c r="W363" s="227"/>
      <c r="X363" s="228"/>
      <c r="AT363" s="229" t="s">
        <v>149</v>
      </c>
      <c r="AU363" s="229" t="s">
        <v>84</v>
      </c>
      <c r="AV363" s="14" t="s">
        <v>84</v>
      </c>
      <c r="AW363" s="14" t="s">
        <v>5</v>
      </c>
      <c r="AX363" s="14" t="s">
        <v>74</v>
      </c>
      <c r="AY363" s="229" t="s">
        <v>140</v>
      </c>
    </row>
    <row r="364" spans="1:65" s="16" customFormat="1" ht="11.25">
      <c r="B364" s="241"/>
      <c r="C364" s="242"/>
      <c r="D364" s="204" t="s">
        <v>149</v>
      </c>
      <c r="E364" s="243" t="s">
        <v>1</v>
      </c>
      <c r="F364" s="244" t="s">
        <v>154</v>
      </c>
      <c r="G364" s="242"/>
      <c r="H364" s="245">
        <v>603.48</v>
      </c>
      <c r="I364" s="246"/>
      <c r="J364" s="246"/>
      <c r="K364" s="242"/>
      <c r="L364" s="242"/>
      <c r="M364" s="247"/>
      <c r="N364" s="248"/>
      <c r="O364" s="249"/>
      <c r="P364" s="249"/>
      <c r="Q364" s="249"/>
      <c r="R364" s="249"/>
      <c r="S364" s="249"/>
      <c r="T364" s="249"/>
      <c r="U364" s="249"/>
      <c r="V364" s="249"/>
      <c r="W364" s="249"/>
      <c r="X364" s="250"/>
      <c r="AT364" s="251" t="s">
        <v>149</v>
      </c>
      <c r="AU364" s="251" t="s">
        <v>84</v>
      </c>
      <c r="AV364" s="16" t="s">
        <v>147</v>
      </c>
      <c r="AW364" s="16" t="s">
        <v>5</v>
      </c>
      <c r="AX364" s="16" t="s">
        <v>82</v>
      </c>
      <c r="AY364" s="251" t="s">
        <v>140</v>
      </c>
    </row>
    <row r="365" spans="1:65" s="2" customFormat="1" ht="55.5" customHeight="1">
      <c r="A365" s="35"/>
      <c r="B365" s="36"/>
      <c r="C365" s="190" t="s">
        <v>257</v>
      </c>
      <c r="D365" s="190" t="s">
        <v>142</v>
      </c>
      <c r="E365" s="191" t="s">
        <v>356</v>
      </c>
      <c r="F365" s="192" t="s">
        <v>357</v>
      </c>
      <c r="G365" s="193" t="s">
        <v>317</v>
      </c>
      <c r="H365" s="194">
        <v>545</v>
      </c>
      <c r="I365" s="195"/>
      <c r="J365" s="195"/>
      <c r="K365" s="196">
        <f>ROUND(P365*H365,2)</f>
        <v>0</v>
      </c>
      <c r="L365" s="192" t="s">
        <v>146</v>
      </c>
      <c r="M365" s="40"/>
      <c r="N365" s="197" t="s">
        <v>1</v>
      </c>
      <c r="O365" s="198" t="s">
        <v>37</v>
      </c>
      <c r="P365" s="199">
        <f>I365+J365</f>
        <v>0</v>
      </c>
      <c r="Q365" s="199">
        <f>ROUND(I365*H365,2)</f>
        <v>0</v>
      </c>
      <c r="R365" s="199">
        <f>ROUND(J365*H365,2)</f>
        <v>0</v>
      </c>
      <c r="S365" s="72"/>
      <c r="T365" s="200">
        <f>S365*H365</f>
        <v>0</v>
      </c>
      <c r="U365" s="200">
        <v>0</v>
      </c>
      <c r="V365" s="200">
        <f>U365*H365</f>
        <v>0</v>
      </c>
      <c r="W365" s="200">
        <v>0</v>
      </c>
      <c r="X365" s="201">
        <f>W365*H365</f>
        <v>0</v>
      </c>
      <c r="Y365" s="35"/>
      <c r="Z365" s="35"/>
      <c r="AA365" s="35"/>
      <c r="AB365" s="35"/>
      <c r="AC365" s="35"/>
      <c r="AD365" s="35"/>
      <c r="AE365" s="35"/>
      <c r="AR365" s="202" t="s">
        <v>147</v>
      </c>
      <c r="AT365" s="202" t="s">
        <v>142</v>
      </c>
      <c r="AU365" s="202" t="s">
        <v>84</v>
      </c>
      <c r="AY365" s="18" t="s">
        <v>140</v>
      </c>
      <c r="BE365" s="203">
        <f>IF(O365="základní",K365,0)</f>
        <v>0</v>
      </c>
      <c r="BF365" s="203">
        <f>IF(O365="snížená",K365,0)</f>
        <v>0</v>
      </c>
      <c r="BG365" s="203">
        <f>IF(O365="zákl. přenesená",K365,0)</f>
        <v>0</v>
      </c>
      <c r="BH365" s="203">
        <f>IF(O365="sníž. přenesená",K365,0)</f>
        <v>0</v>
      </c>
      <c r="BI365" s="203">
        <f>IF(O365="nulová",K365,0)</f>
        <v>0</v>
      </c>
      <c r="BJ365" s="18" t="s">
        <v>82</v>
      </c>
      <c r="BK365" s="203">
        <f>ROUND(P365*H365,2)</f>
        <v>0</v>
      </c>
      <c r="BL365" s="18" t="s">
        <v>147</v>
      </c>
      <c r="BM365" s="202" t="s">
        <v>358</v>
      </c>
    </row>
    <row r="366" spans="1:65" s="2" customFormat="1" ht="39">
      <c r="A366" s="35"/>
      <c r="B366" s="36"/>
      <c r="C366" s="37"/>
      <c r="D366" s="204" t="s">
        <v>148</v>
      </c>
      <c r="E366" s="37"/>
      <c r="F366" s="205" t="s">
        <v>357</v>
      </c>
      <c r="G366" s="37"/>
      <c r="H366" s="37"/>
      <c r="I366" s="206"/>
      <c r="J366" s="206"/>
      <c r="K366" s="37"/>
      <c r="L366" s="37"/>
      <c r="M366" s="40"/>
      <c r="N366" s="207"/>
      <c r="O366" s="208"/>
      <c r="P366" s="72"/>
      <c r="Q366" s="72"/>
      <c r="R366" s="72"/>
      <c r="S366" s="72"/>
      <c r="T366" s="72"/>
      <c r="U366" s="72"/>
      <c r="V366" s="72"/>
      <c r="W366" s="72"/>
      <c r="X366" s="73"/>
      <c r="Y366" s="35"/>
      <c r="Z366" s="35"/>
      <c r="AA366" s="35"/>
      <c r="AB366" s="35"/>
      <c r="AC366" s="35"/>
      <c r="AD366" s="35"/>
      <c r="AE366" s="35"/>
      <c r="AT366" s="18" t="s">
        <v>148</v>
      </c>
      <c r="AU366" s="18" t="s">
        <v>84</v>
      </c>
    </row>
    <row r="367" spans="1:65" s="13" customFormat="1" ht="11.25">
      <c r="B367" s="209"/>
      <c r="C367" s="210"/>
      <c r="D367" s="204" t="s">
        <v>149</v>
      </c>
      <c r="E367" s="211" t="s">
        <v>1</v>
      </c>
      <c r="F367" s="212" t="s">
        <v>234</v>
      </c>
      <c r="G367" s="210"/>
      <c r="H367" s="211" t="s">
        <v>1</v>
      </c>
      <c r="I367" s="213"/>
      <c r="J367" s="213"/>
      <c r="K367" s="210"/>
      <c r="L367" s="210"/>
      <c r="M367" s="214"/>
      <c r="N367" s="215"/>
      <c r="O367" s="216"/>
      <c r="P367" s="216"/>
      <c r="Q367" s="216"/>
      <c r="R367" s="216"/>
      <c r="S367" s="216"/>
      <c r="T367" s="216"/>
      <c r="U367" s="216"/>
      <c r="V367" s="216"/>
      <c r="W367" s="216"/>
      <c r="X367" s="217"/>
      <c r="AT367" s="218" t="s">
        <v>149</v>
      </c>
      <c r="AU367" s="218" t="s">
        <v>84</v>
      </c>
      <c r="AV367" s="13" t="s">
        <v>82</v>
      </c>
      <c r="AW367" s="13" t="s">
        <v>5</v>
      </c>
      <c r="AX367" s="13" t="s">
        <v>74</v>
      </c>
      <c r="AY367" s="218" t="s">
        <v>140</v>
      </c>
    </row>
    <row r="368" spans="1:65" s="14" customFormat="1" ht="11.25">
      <c r="B368" s="219"/>
      <c r="C368" s="220"/>
      <c r="D368" s="204" t="s">
        <v>149</v>
      </c>
      <c r="E368" s="221" t="s">
        <v>1</v>
      </c>
      <c r="F368" s="222" t="s">
        <v>359</v>
      </c>
      <c r="G368" s="220"/>
      <c r="H368" s="223">
        <v>440.9</v>
      </c>
      <c r="I368" s="224"/>
      <c r="J368" s="224"/>
      <c r="K368" s="220"/>
      <c r="L368" s="220"/>
      <c r="M368" s="225"/>
      <c r="N368" s="226"/>
      <c r="O368" s="227"/>
      <c r="P368" s="227"/>
      <c r="Q368" s="227"/>
      <c r="R368" s="227"/>
      <c r="S368" s="227"/>
      <c r="T368" s="227"/>
      <c r="U368" s="227"/>
      <c r="V368" s="227"/>
      <c r="W368" s="227"/>
      <c r="X368" s="228"/>
      <c r="AT368" s="229" t="s">
        <v>149</v>
      </c>
      <c r="AU368" s="229" t="s">
        <v>84</v>
      </c>
      <c r="AV368" s="14" t="s">
        <v>84</v>
      </c>
      <c r="AW368" s="14" t="s">
        <v>5</v>
      </c>
      <c r="AX368" s="14" t="s">
        <v>74</v>
      </c>
      <c r="AY368" s="229" t="s">
        <v>140</v>
      </c>
    </row>
    <row r="369" spans="1:65" s="13" customFormat="1" ht="11.25">
      <c r="B369" s="209"/>
      <c r="C369" s="210"/>
      <c r="D369" s="204" t="s">
        <v>149</v>
      </c>
      <c r="E369" s="211" t="s">
        <v>1</v>
      </c>
      <c r="F369" s="212" t="s">
        <v>360</v>
      </c>
      <c r="G369" s="210"/>
      <c r="H369" s="211" t="s">
        <v>1</v>
      </c>
      <c r="I369" s="213"/>
      <c r="J369" s="213"/>
      <c r="K369" s="210"/>
      <c r="L369" s="210"/>
      <c r="M369" s="214"/>
      <c r="N369" s="215"/>
      <c r="O369" s="216"/>
      <c r="P369" s="216"/>
      <c r="Q369" s="216"/>
      <c r="R369" s="216"/>
      <c r="S369" s="216"/>
      <c r="T369" s="216"/>
      <c r="U369" s="216"/>
      <c r="V369" s="216"/>
      <c r="W369" s="216"/>
      <c r="X369" s="217"/>
      <c r="AT369" s="218" t="s">
        <v>149</v>
      </c>
      <c r="AU369" s="218" t="s">
        <v>84</v>
      </c>
      <c r="AV369" s="13" t="s">
        <v>82</v>
      </c>
      <c r="AW369" s="13" t="s">
        <v>5</v>
      </c>
      <c r="AX369" s="13" t="s">
        <v>74</v>
      </c>
      <c r="AY369" s="218" t="s">
        <v>140</v>
      </c>
    </row>
    <row r="370" spans="1:65" s="14" customFormat="1" ht="11.25">
      <c r="B370" s="219"/>
      <c r="C370" s="220"/>
      <c r="D370" s="204" t="s">
        <v>149</v>
      </c>
      <c r="E370" s="221" t="s">
        <v>1</v>
      </c>
      <c r="F370" s="222" t="s">
        <v>361</v>
      </c>
      <c r="G370" s="220"/>
      <c r="H370" s="223">
        <v>104.1</v>
      </c>
      <c r="I370" s="224"/>
      <c r="J370" s="224"/>
      <c r="K370" s="220"/>
      <c r="L370" s="220"/>
      <c r="M370" s="225"/>
      <c r="N370" s="226"/>
      <c r="O370" s="227"/>
      <c r="P370" s="227"/>
      <c r="Q370" s="227"/>
      <c r="R370" s="227"/>
      <c r="S370" s="227"/>
      <c r="T370" s="227"/>
      <c r="U370" s="227"/>
      <c r="V370" s="227"/>
      <c r="W370" s="227"/>
      <c r="X370" s="228"/>
      <c r="AT370" s="229" t="s">
        <v>149</v>
      </c>
      <c r="AU370" s="229" t="s">
        <v>84</v>
      </c>
      <c r="AV370" s="14" t="s">
        <v>84</v>
      </c>
      <c r="AW370" s="14" t="s">
        <v>5</v>
      </c>
      <c r="AX370" s="14" t="s">
        <v>74</v>
      </c>
      <c r="AY370" s="229" t="s">
        <v>140</v>
      </c>
    </row>
    <row r="371" spans="1:65" s="15" customFormat="1" ht="11.25">
      <c r="B371" s="230"/>
      <c r="C371" s="231"/>
      <c r="D371" s="204" t="s">
        <v>149</v>
      </c>
      <c r="E371" s="232" t="s">
        <v>1</v>
      </c>
      <c r="F371" s="233" t="s">
        <v>152</v>
      </c>
      <c r="G371" s="231"/>
      <c r="H371" s="234">
        <v>545</v>
      </c>
      <c r="I371" s="235"/>
      <c r="J371" s="235"/>
      <c r="K371" s="231"/>
      <c r="L371" s="231"/>
      <c r="M371" s="236"/>
      <c r="N371" s="237"/>
      <c r="O371" s="238"/>
      <c r="P371" s="238"/>
      <c r="Q371" s="238"/>
      <c r="R371" s="238"/>
      <c r="S371" s="238"/>
      <c r="T371" s="238"/>
      <c r="U371" s="238"/>
      <c r="V371" s="238"/>
      <c r="W371" s="238"/>
      <c r="X371" s="239"/>
      <c r="AT371" s="240" t="s">
        <v>149</v>
      </c>
      <c r="AU371" s="240" t="s">
        <v>84</v>
      </c>
      <c r="AV371" s="15" t="s">
        <v>153</v>
      </c>
      <c r="AW371" s="15" t="s">
        <v>5</v>
      </c>
      <c r="AX371" s="15" t="s">
        <v>74</v>
      </c>
      <c r="AY371" s="240" t="s">
        <v>140</v>
      </c>
    </row>
    <row r="372" spans="1:65" s="16" customFormat="1" ht="11.25">
      <c r="B372" s="241"/>
      <c r="C372" s="242"/>
      <c r="D372" s="204" t="s">
        <v>149</v>
      </c>
      <c r="E372" s="243" t="s">
        <v>1</v>
      </c>
      <c r="F372" s="244" t="s">
        <v>154</v>
      </c>
      <c r="G372" s="242"/>
      <c r="H372" s="245">
        <v>545</v>
      </c>
      <c r="I372" s="246"/>
      <c r="J372" s="246"/>
      <c r="K372" s="242"/>
      <c r="L372" s="242"/>
      <c r="M372" s="247"/>
      <c r="N372" s="248"/>
      <c r="O372" s="249"/>
      <c r="P372" s="249"/>
      <c r="Q372" s="249"/>
      <c r="R372" s="249"/>
      <c r="S372" s="249"/>
      <c r="T372" s="249"/>
      <c r="U372" s="249"/>
      <c r="V372" s="249"/>
      <c r="W372" s="249"/>
      <c r="X372" s="250"/>
      <c r="AT372" s="251" t="s">
        <v>149</v>
      </c>
      <c r="AU372" s="251" t="s">
        <v>84</v>
      </c>
      <c r="AV372" s="16" t="s">
        <v>147</v>
      </c>
      <c r="AW372" s="16" t="s">
        <v>5</v>
      </c>
      <c r="AX372" s="16" t="s">
        <v>82</v>
      </c>
      <c r="AY372" s="251" t="s">
        <v>140</v>
      </c>
    </row>
    <row r="373" spans="1:65" s="2" customFormat="1" ht="24">
      <c r="A373" s="35"/>
      <c r="B373" s="36"/>
      <c r="C373" s="252" t="s">
        <v>362</v>
      </c>
      <c r="D373" s="252" t="s">
        <v>224</v>
      </c>
      <c r="E373" s="253" t="s">
        <v>363</v>
      </c>
      <c r="F373" s="254" t="s">
        <v>364</v>
      </c>
      <c r="G373" s="255" t="s">
        <v>317</v>
      </c>
      <c r="H373" s="256">
        <v>572.25</v>
      </c>
      <c r="I373" s="257"/>
      <c r="J373" s="258"/>
      <c r="K373" s="259">
        <f>ROUND(P373*H373,2)</f>
        <v>0</v>
      </c>
      <c r="L373" s="254" t="s">
        <v>146</v>
      </c>
      <c r="M373" s="260"/>
      <c r="N373" s="261" t="s">
        <v>1</v>
      </c>
      <c r="O373" s="198" t="s">
        <v>37</v>
      </c>
      <c r="P373" s="199">
        <f>I373+J373</f>
        <v>0</v>
      </c>
      <c r="Q373" s="199">
        <f>ROUND(I373*H373,2)</f>
        <v>0</v>
      </c>
      <c r="R373" s="199">
        <f>ROUND(J373*H373,2)</f>
        <v>0</v>
      </c>
      <c r="S373" s="72"/>
      <c r="T373" s="200">
        <f>S373*H373</f>
        <v>0</v>
      </c>
      <c r="U373" s="200">
        <v>0</v>
      </c>
      <c r="V373" s="200">
        <f>U373*H373</f>
        <v>0</v>
      </c>
      <c r="W373" s="200">
        <v>0</v>
      </c>
      <c r="X373" s="201">
        <f>W373*H373</f>
        <v>0</v>
      </c>
      <c r="Y373" s="35"/>
      <c r="Z373" s="35"/>
      <c r="AA373" s="35"/>
      <c r="AB373" s="35"/>
      <c r="AC373" s="35"/>
      <c r="AD373" s="35"/>
      <c r="AE373" s="35"/>
      <c r="AR373" s="202" t="s">
        <v>169</v>
      </c>
      <c r="AT373" s="202" t="s">
        <v>224</v>
      </c>
      <c r="AU373" s="202" t="s">
        <v>84</v>
      </c>
      <c r="AY373" s="18" t="s">
        <v>140</v>
      </c>
      <c r="BE373" s="203">
        <f>IF(O373="základní",K373,0)</f>
        <v>0</v>
      </c>
      <c r="BF373" s="203">
        <f>IF(O373="snížená",K373,0)</f>
        <v>0</v>
      </c>
      <c r="BG373" s="203">
        <f>IF(O373="zákl. přenesená",K373,0)</f>
        <v>0</v>
      </c>
      <c r="BH373" s="203">
        <f>IF(O373="sníž. přenesená",K373,0)</f>
        <v>0</v>
      </c>
      <c r="BI373" s="203">
        <f>IF(O373="nulová",K373,0)</f>
        <v>0</v>
      </c>
      <c r="BJ373" s="18" t="s">
        <v>82</v>
      </c>
      <c r="BK373" s="203">
        <f>ROUND(P373*H373,2)</f>
        <v>0</v>
      </c>
      <c r="BL373" s="18" t="s">
        <v>147</v>
      </c>
      <c r="BM373" s="202" t="s">
        <v>365</v>
      </c>
    </row>
    <row r="374" spans="1:65" s="2" customFormat="1" ht="11.25">
      <c r="A374" s="35"/>
      <c r="B374" s="36"/>
      <c r="C374" s="37"/>
      <c r="D374" s="204" t="s">
        <v>148</v>
      </c>
      <c r="E374" s="37"/>
      <c r="F374" s="205" t="s">
        <v>364</v>
      </c>
      <c r="G374" s="37"/>
      <c r="H374" s="37"/>
      <c r="I374" s="206"/>
      <c r="J374" s="206"/>
      <c r="K374" s="37"/>
      <c r="L374" s="37"/>
      <c r="M374" s="40"/>
      <c r="N374" s="207"/>
      <c r="O374" s="208"/>
      <c r="P374" s="72"/>
      <c r="Q374" s="72"/>
      <c r="R374" s="72"/>
      <c r="S374" s="72"/>
      <c r="T374" s="72"/>
      <c r="U374" s="72"/>
      <c r="V374" s="72"/>
      <c r="W374" s="72"/>
      <c r="X374" s="73"/>
      <c r="Y374" s="35"/>
      <c r="Z374" s="35"/>
      <c r="AA374" s="35"/>
      <c r="AB374" s="35"/>
      <c r="AC374" s="35"/>
      <c r="AD374" s="35"/>
      <c r="AE374" s="35"/>
      <c r="AT374" s="18" t="s">
        <v>148</v>
      </c>
      <c r="AU374" s="18" t="s">
        <v>84</v>
      </c>
    </row>
    <row r="375" spans="1:65" s="2" customFormat="1" ht="24">
      <c r="A375" s="35"/>
      <c r="B375" s="36"/>
      <c r="C375" s="190" t="s">
        <v>262</v>
      </c>
      <c r="D375" s="190" t="s">
        <v>142</v>
      </c>
      <c r="E375" s="191" t="s">
        <v>366</v>
      </c>
      <c r="F375" s="192" t="s">
        <v>367</v>
      </c>
      <c r="G375" s="193" t="s">
        <v>317</v>
      </c>
      <c r="H375" s="194">
        <v>132.875</v>
      </c>
      <c r="I375" s="195"/>
      <c r="J375" s="195"/>
      <c r="K375" s="196">
        <f>ROUND(P375*H375,2)</f>
        <v>0</v>
      </c>
      <c r="L375" s="192" t="s">
        <v>146</v>
      </c>
      <c r="M375" s="40"/>
      <c r="N375" s="197" t="s">
        <v>1</v>
      </c>
      <c r="O375" s="198" t="s">
        <v>37</v>
      </c>
      <c r="P375" s="199">
        <f>I375+J375</f>
        <v>0</v>
      </c>
      <c r="Q375" s="199">
        <f>ROUND(I375*H375,2)</f>
        <v>0</v>
      </c>
      <c r="R375" s="199">
        <f>ROUND(J375*H375,2)</f>
        <v>0</v>
      </c>
      <c r="S375" s="72"/>
      <c r="T375" s="200">
        <f>S375*H375</f>
        <v>0</v>
      </c>
      <c r="U375" s="200">
        <v>0</v>
      </c>
      <c r="V375" s="200">
        <f>U375*H375</f>
        <v>0</v>
      </c>
      <c r="W375" s="200">
        <v>0</v>
      </c>
      <c r="X375" s="201">
        <f>W375*H375</f>
        <v>0</v>
      </c>
      <c r="Y375" s="35"/>
      <c r="Z375" s="35"/>
      <c r="AA375" s="35"/>
      <c r="AB375" s="35"/>
      <c r="AC375" s="35"/>
      <c r="AD375" s="35"/>
      <c r="AE375" s="35"/>
      <c r="AR375" s="202" t="s">
        <v>147</v>
      </c>
      <c r="AT375" s="202" t="s">
        <v>142</v>
      </c>
      <c r="AU375" s="202" t="s">
        <v>84</v>
      </c>
      <c r="AY375" s="18" t="s">
        <v>140</v>
      </c>
      <c r="BE375" s="203">
        <f>IF(O375="základní",K375,0)</f>
        <v>0</v>
      </c>
      <c r="BF375" s="203">
        <f>IF(O375="snížená",K375,0)</f>
        <v>0</v>
      </c>
      <c r="BG375" s="203">
        <f>IF(O375="zákl. přenesená",K375,0)</f>
        <v>0</v>
      </c>
      <c r="BH375" s="203">
        <f>IF(O375="sníž. přenesená",K375,0)</f>
        <v>0</v>
      </c>
      <c r="BI375" s="203">
        <f>IF(O375="nulová",K375,0)</f>
        <v>0</v>
      </c>
      <c r="BJ375" s="18" t="s">
        <v>82</v>
      </c>
      <c r="BK375" s="203">
        <f>ROUND(P375*H375,2)</f>
        <v>0</v>
      </c>
      <c r="BL375" s="18" t="s">
        <v>147</v>
      </c>
      <c r="BM375" s="202" t="s">
        <v>368</v>
      </c>
    </row>
    <row r="376" spans="1:65" s="2" customFormat="1" ht="19.5">
      <c r="A376" s="35"/>
      <c r="B376" s="36"/>
      <c r="C376" s="37"/>
      <c r="D376" s="204" t="s">
        <v>148</v>
      </c>
      <c r="E376" s="37"/>
      <c r="F376" s="205" t="s">
        <v>367</v>
      </c>
      <c r="G376" s="37"/>
      <c r="H376" s="37"/>
      <c r="I376" s="206"/>
      <c r="J376" s="206"/>
      <c r="K376" s="37"/>
      <c r="L376" s="37"/>
      <c r="M376" s="40"/>
      <c r="N376" s="207"/>
      <c r="O376" s="208"/>
      <c r="P376" s="72"/>
      <c r="Q376" s="72"/>
      <c r="R376" s="72"/>
      <c r="S376" s="72"/>
      <c r="T376" s="72"/>
      <c r="U376" s="72"/>
      <c r="V376" s="72"/>
      <c r="W376" s="72"/>
      <c r="X376" s="73"/>
      <c r="Y376" s="35"/>
      <c r="Z376" s="35"/>
      <c r="AA376" s="35"/>
      <c r="AB376" s="35"/>
      <c r="AC376" s="35"/>
      <c r="AD376" s="35"/>
      <c r="AE376" s="35"/>
      <c r="AT376" s="18" t="s">
        <v>148</v>
      </c>
      <c r="AU376" s="18" t="s">
        <v>84</v>
      </c>
    </row>
    <row r="377" spans="1:65" s="13" customFormat="1" ht="11.25">
      <c r="B377" s="209"/>
      <c r="C377" s="210"/>
      <c r="D377" s="204" t="s">
        <v>149</v>
      </c>
      <c r="E377" s="211" t="s">
        <v>1</v>
      </c>
      <c r="F377" s="212" t="s">
        <v>234</v>
      </c>
      <c r="G377" s="210"/>
      <c r="H377" s="211" t="s">
        <v>1</v>
      </c>
      <c r="I377" s="213"/>
      <c r="J377" s="213"/>
      <c r="K377" s="210"/>
      <c r="L377" s="210"/>
      <c r="M377" s="214"/>
      <c r="N377" s="215"/>
      <c r="O377" s="216"/>
      <c r="P377" s="216"/>
      <c r="Q377" s="216"/>
      <c r="R377" s="216"/>
      <c r="S377" s="216"/>
      <c r="T377" s="216"/>
      <c r="U377" s="216"/>
      <c r="V377" s="216"/>
      <c r="W377" s="216"/>
      <c r="X377" s="217"/>
      <c r="AT377" s="218" t="s">
        <v>149</v>
      </c>
      <c r="AU377" s="218" t="s">
        <v>84</v>
      </c>
      <c r="AV377" s="13" t="s">
        <v>82</v>
      </c>
      <c r="AW377" s="13" t="s">
        <v>5</v>
      </c>
      <c r="AX377" s="13" t="s">
        <v>74</v>
      </c>
      <c r="AY377" s="218" t="s">
        <v>140</v>
      </c>
    </row>
    <row r="378" spans="1:65" s="14" customFormat="1" ht="11.25">
      <c r="B378" s="219"/>
      <c r="C378" s="220"/>
      <c r="D378" s="204" t="s">
        <v>149</v>
      </c>
      <c r="E378" s="221" t="s">
        <v>1</v>
      </c>
      <c r="F378" s="222" t="s">
        <v>369</v>
      </c>
      <c r="G378" s="220"/>
      <c r="H378" s="223">
        <v>22</v>
      </c>
      <c r="I378" s="224"/>
      <c r="J378" s="224"/>
      <c r="K378" s="220"/>
      <c r="L378" s="220"/>
      <c r="M378" s="225"/>
      <c r="N378" s="226"/>
      <c r="O378" s="227"/>
      <c r="P378" s="227"/>
      <c r="Q378" s="227"/>
      <c r="R378" s="227"/>
      <c r="S378" s="227"/>
      <c r="T378" s="227"/>
      <c r="U378" s="227"/>
      <c r="V378" s="227"/>
      <c r="W378" s="227"/>
      <c r="X378" s="228"/>
      <c r="AT378" s="229" t="s">
        <v>149</v>
      </c>
      <c r="AU378" s="229" t="s">
        <v>84</v>
      </c>
      <c r="AV378" s="14" t="s">
        <v>84</v>
      </c>
      <c r="AW378" s="14" t="s">
        <v>5</v>
      </c>
      <c r="AX378" s="14" t="s">
        <v>74</v>
      </c>
      <c r="AY378" s="229" t="s">
        <v>140</v>
      </c>
    </row>
    <row r="379" spans="1:65" s="14" customFormat="1" ht="11.25">
      <c r="B379" s="219"/>
      <c r="C379" s="220"/>
      <c r="D379" s="204" t="s">
        <v>149</v>
      </c>
      <c r="E379" s="221" t="s">
        <v>1</v>
      </c>
      <c r="F379" s="222" t="s">
        <v>370</v>
      </c>
      <c r="G379" s="220"/>
      <c r="H379" s="223">
        <v>51.86</v>
      </c>
      <c r="I379" s="224"/>
      <c r="J379" s="224"/>
      <c r="K379" s="220"/>
      <c r="L379" s="220"/>
      <c r="M379" s="225"/>
      <c r="N379" s="226"/>
      <c r="O379" s="227"/>
      <c r="P379" s="227"/>
      <c r="Q379" s="227"/>
      <c r="R379" s="227"/>
      <c r="S379" s="227"/>
      <c r="T379" s="227"/>
      <c r="U379" s="227"/>
      <c r="V379" s="227"/>
      <c r="W379" s="227"/>
      <c r="X379" s="228"/>
      <c r="AT379" s="229" t="s">
        <v>149</v>
      </c>
      <c r="AU379" s="229" t="s">
        <v>84</v>
      </c>
      <c r="AV379" s="14" t="s">
        <v>84</v>
      </c>
      <c r="AW379" s="14" t="s">
        <v>5</v>
      </c>
      <c r="AX379" s="14" t="s">
        <v>74</v>
      </c>
      <c r="AY379" s="229" t="s">
        <v>140</v>
      </c>
    </row>
    <row r="380" spans="1:65" s="13" customFormat="1" ht="11.25">
      <c r="B380" s="209"/>
      <c r="C380" s="210"/>
      <c r="D380" s="204" t="s">
        <v>149</v>
      </c>
      <c r="E380" s="211" t="s">
        <v>1</v>
      </c>
      <c r="F380" s="212" t="s">
        <v>360</v>
      </c>
      <c r="G380" s="210"/>
      <c r="H380" s="211" t="s">
        <v>1</v>
      </c>
      <c r="I380" s="213"/>
      <c r="J380" s="213"/>
      <c r="K380" s="210"/>
      <c r="L380" s="210"/>
      <c r="M380" s="214"/>
      <c r="N380" s="215"/>
      <c r="O380" s="216"/>
      <c r="P380" s="216"/>
      <c r="Q380" s="216"/>
      <c r="R380" s="216"/>
      <c r="S380" s="216"/>
      <c r="T380" s="216"/>
      <c r="U380" s="216"/>
      <c r="V380" s="216"/>
      <c r="W380" s="216"/>
      <c r="X380" s="217"/>
      <c r="AT380" s="218" t="s">
        <v>149</v>
      </c>
      <c r="AU380" s="218" t="s">
        <v>84</v>
      </c>
      <c r="AV380" s="13" t="s">
        <v>82</v>
      </c>
      <c r="AW380" s="13" t="s">
        <v>5</v>
      </c>
      <c r="AX380" s="13" t="s">
        <v>74</v>
      </c>
      <c r="AY380" s="218" t="s">
        <v>140</v>
      </c>
    </row>
    <row r="381" spans="1:65" s="14" customFormat="1" ht="11.25">
      <c r="B381" s="219"/>
      <c r="C381" s="220"/>
      <c r="D381" s="204" t="s">
        <v>149</v>
      </c>
      <c r="E381" s="221" t="s">
        <v>1</v>
      </c>
      <c r="F381" s="222" t="s">
        <v>371</v>
      </c>
      <c r="G381" s="220"/>
      <c r="H381" s="223">
        <v>59.015000000000001</v>
      </c>
      <c r="I381" s="224"/>
      <c r="J381" s="224"/>
      <c r="K381" s="220"/>
      <c r="L381" s="220"/>
      <c r="M381" s="225"/>
      <c r="N381" s="226"/>
      <c r="O381" s="227"/>
      <c r="P381" s="227"/>
      <c r="Q381" s="227"/>
      <c r="R381" s="227"/>
      <c r="S381" s="227"/>
      <c r="T381" s="227"/>
      <c r="U381" s="227"/>
      <c r="V381" s="227"/>
      <c r="W381" s="227"/>
      <c r="X381" s="228"/>
      <c r="AT381" s="229" t="s">
        <v>149</v>
      </c>
      <c r="AU381" s="229" t="s">
        <v>84</v>
      </c>
      <c r="AV381" s="14" t="s">
        <v>84</v>
      </c>
      <c r="AW381" s="14" t="s">
        <v>5</v>
      </c>
      <c r="AX381" s="14" t="s">
        <v>74</v>
      </c>
      <c r="AY381" s="229" t="s">
        <v>140</v>
      </c>
    </row>
    <row r="382" spans="1:65" s="15" customFormat="1" ht="11.25">
      <c r="B382" s="230"/>
      <c r="C382" s="231"/>
      <c r="D382" s="204" t="s">
        <v>149</v>
      </c>
      <c r="E382" s="232" t="s">
        <v>1</v>
      </c>
      <c r="F382" s="233" t="s">
        <v>152</v>
      </c>
      <c r="G382" s="231"/>
      <c r="H382" s="234">
        <v>132.875</v>
      </c>
      <c r="I382" s="235"/>
      <c r="J382" s="235"/>
      <c r="K382" s="231"/>
      <c r="L382" s="231"/>
      <c r="M382" s="236"/>
      <c r="N382" s="237"/>
      <c r="O382" s="238"/>
      <c r="P382" s="238"/>
      <c r="Q382" s="238"/>
      <c r="R382" s="238"/>
      <c r="S382" s="238"/>
      <c r="T382" s="238"/>
      <c r="U382" s="238"/>
      <c r="V382" s="238"/>
      <c r="W382" s="238"/>
      <c r="X382" s="239"/>
      <c r="AT382" s="240" t="s">
        <v>149</v>
      </c>
      <c r="AU382" s="240" t="s">
        <v>84</v>
      </c>
      <c r="AV382" s="15" t="s">
        <v>153</v>
      </c>
      <c r="AW382" s="15" t="s">
        <v>5</v>
      </c>
      <c r="AX382" s="15" t="s">
        <v>74</v>
      </c>
      <c r="AY382" s="240" t="s">
        <v>140</v>
      </c>
    </row>
    <row r="383" spans="1:65" s="16" customFormat="1" ht="11.25">
      <c r="B383" s="241"/>
      <c r="C383" s="242"/>
      <c r="D383" s="204" t="s">
        <v>149</v>
      </c>
      <c r="E383" s="243" t="s">
        <v>1</v>
      </c>
      <c r="F383" s="244" t="s">
        <v>154</v>
      </c>
      <c r="G383" s="242"/>
      <c r="H383" s="245">
        <v>132.875</v>
      </c>
      <c r="I383" s="246"/>
      <c r="J383" s="246"/>
      <c r="K383" s="242"/>
      <c r="L383" s="242"/>
      <c r="M383" s="247"/>
      <c r="N383" s="248"/>
      <c r="O383" s="249"/>
      <c r="P383" s="249"/>
      <c r="Q383" s="249"/>
      <c r="R383" s="249"/>
      <c r="S383" s="249"/>
      <c r="T383" s="249"/>
      <c r="U383" s="249"/>
      <c r="V383" s="249"/>
      <c r="W383" s="249"/>
      <c r="X383" s="250"/>
      <c r="AT383" s="251" t="s">
        <v>149</v>
      </c>
      <c r="AU383" s="251" t="s">
        <v>84</v>
      </c>
      <c r="AV383" s="16" t="s">
        <v>147</v>
      </c>
      <c r="AW383" s="16" t="s">
        <v>5</v>
      </c>
      <c r="AX383" s="16" t="s">
        <v>82</v>
      </c>
      <c r="AY383" s="251" t="s">
        <v>140</v>
      </c>
    </row>
    <row r="384" spans="1:65" s="2" customFormat="1" ht="16.5" customHeight="1">
      <c r="A384" s="35"/>
      <c r="B384" s="36"/>
      <c r="C384" s="252" t="s">
        <v>372</v>
      </c>
      <c r="D384" s="252" t="s">
        <v>224</v>
      </c>
      <c r="E384" s="253" t="s">
        <v>373</v>
      </c>
      <c r="F384" s="254" t="s">
        <v>374</v>
      </c>
      <c r="G384" s="255" t="s">
        <v>375</v>
      </c>
      <c r="H384" s="256">
        <v>73.247</v>
      </c>
      <c r="I384" s="257"/>
      <c r="J384" s="258"/>
      <c r="K384" s="259">
        <f>ROUND(P384*H384,2)</f>
        <v>0</v>
      </c>
      <c r="L384" s="254" t="s">
        <v>1</v>
      </c>
      <c r="M384" s="260"/>
      <c r="N384" s="261" t="s">
        <v>1</v>
      </c>
      <c r="O384" s="198" t="s">
        <v>37</v>
      </c>
      <c r="P384" s="199">
        <f>I384+J384</f>
        <v>0</v>
      </c>
      <c r="Q384" s="199">
        <f>ROUND(I384*H384,2)</f>
        <v>0</v>
      </c>
      <c r="R384" s="199">
        <f>ROUND(J384*H384,2)</f>
        <v>0</v>
      </c>
      <c r="S384" s="72"/>
      <c r="T384" s="200">
        <f>S384*H384</f>
        <v>0</v>
      </c>
      <c r="U384" s="200">
        <v>0</v>
      </c>
      <c r="V384" s="200">
        <f>U384*H384</f>
        <v>0</v>
      </c>
      <c r="W384" s="200">
        <v>0</v>
      </c>
      <c r="X384" s="201">
        <f>W384*H384</f>
        <v>0</v>
      </c>
      <c r="Y384" s="35"/>
      <c r="Z384" s="35"/>
      <c r="AA384" s="35"/>
      <c r="AB384" s="35"/>
      <c r="AC384" s="35"/>
      <c r="AD384" s="35"/>
      <c r="AE384" s="35"/>
      <c r="AR384" s="202" t="s">
        <v>169</v>
      </c>
      <c r="AT384" s="202" t="s">
        <v>224</v>
      </c>
      <c r="AU384" s="202" t="s">
        <v>84</v>
      </c>
      <c r="AY384" s="18" t="s">
        <v>140</v>
      </c>
      <c r="BE384" s="203">
        <f>IF(O384="základní",K384,0)</f>
        <v>0</v>
      </c>
      <c r="BF384" s="203">
        <f>IF(O384="snížená",K384,0)</f>
        <v>0</v>
      </c>
      <c r="BG384" s="203">
        <f>IF(O384="zákl. přenesená",K384,0)</f>
        <v>0</v>
      </c>
      <c r="BH384" s="203">
        <f>IF(O384="sníž. přenesená",K384,0)</f>
        <v>0</v>
      </c>
      <c r="BI384" s="203">
        <f>IF(O384="nulová",K384,0)</f>
        <v>0</v>
      </c>
      <c r="BJ384" s="18" t="s">
        <v>82</v>
      </c>
      <c r="BK384" s="203">
        <f>ROUND(P384*H384,2)</f>
        <v>0</v>
      </c>
      <c r="BL384" s="18" t="s">
        <v>147</v>
      </c>
      <c r="BM384" s="202" t="s">
        <v>376</v>
      </c>
    </row>
    <row r="385" spans="1:65" s="2" customFormat="1" ht="11.25">
      <c r="A385" s="35"/>
      <c r="B385" s="36"/>
      <c r="C385" s="37"/>
      <c r="D385" s="204" t="s">
        <v>148</v>
      </c>
      <c r="E385" s="37"/>
      <c r="F385" s="205" t="s">
        <v>374</v>
      </c>
      <c r="G385" s="37"/>
      <c r="H385" s="37"/>
      <c r="I385" s="206"/>
      <c r="J385" s="206"/>
      <c r="K385" s="37"/>
      <c r="L385" s="37"/>
      <c r="M385" s="40"/>
      <c r="N385" s="207"/>
      <c r="O385" s="208"/>
      <c r="P385" s="72"/>
      <c r="Q385" s="72"/>
      <c r="R385" s="72"/>
      <c r="S385" s="72"/>
      <c r="T385" s="72"/>
      <c r="U385" s="72"/>
      <c r="V385" s="72"/>
      <c r="W385" s="72"/>
      <c r="X385" s="73"/>
      <c r="Y385" s="35"/>
      <c r="Z385" s="35"/>
      <c r="AA385" s="35"/>
      <c r="AB385" s="35"/>
      <c r="AC385" s="35"/>
      <c r="AD385" s="35"/>
      <c r="AE385" s="35"/>
      <c r="AT385" s="18" t="s">
        <v>148</v>
      </c>
      <c r="AU385" s="18" t="s">
        <v>84</v>
      </c>
    </row>
    <row r="386" spans="1:65" s="2" customFormat="1" ht="21.75" customHeight="1">
      <c r="A386" s="35"/>
      <c r="B386" s="36"/>
      <c r="C386" s="252" t="s">
        <v>267</v>
      </c>
      <c r="D386" s="252" t="s">
        <v>224</v>
      </c>
      <c r="E386" s="253" t="s">
        <v>377</v>
      </c>
      <c r="F386" s="254" t="s">
        <v>378</v>
      </c>
      <c r="G386" s="255" t="s">
        <v>379</v>
      </c>
      <c r="H386" s="256">
        <v>378.214</v>
      </c>
      <c r="I386" s="257"/>
      <c r="J386" s="258"/>
      <c r="K386" s="259">
        <f>ROUND(P386*H386,2)</f>
        <v>0</v>
      </c>
      <c r="L386" s="254" t="s">
        <v>1</v>
      </c>
      <c r="M386" s="260"/>
      <c r="N386" s="261" t="s">
        <v>1</v>
      </c>
      <c r="O386" s="198" t="s">
        <v>37</v>
      </c>
      <c r="P386" s="199">
        <f>I386+J386</f>
        <v>0</v>
      </c>
      <c r="Q386" s="199">
        <f>ROUND(I386*H386,2)</f>
        <v>0</v>
      </c>
      <c r="R386" s="199">
        <f>ROUND(J386*H386,2)</f>
        <v>0</v>
      </c>
      <c r="S386" s="72"/>
      <c r="T386" s="200">
        <f>S386*H386</f>
        <v>0</v>
      </c>
      <c r="U386" s="200">
        <v>0</v>
      </c>
      <c r="V386" s="200">
        <f>U386*H386</f>
        <v>0</v>
      </c>
      <c r="W386" s="200">
        <v>0</v>
      </c>
      <c r="X386" s="201">
        <f>W386*H386</f>
        <v>0</v>
      </c>
      <c r="Y386" s="35"/>
      <c r="Z386" s="35"/>
      <c r="AA386" s="35"/>
      <c r="AB386" s="35"/>
      <c r="AC386" s="35"/>
      <c r="AD386" s="35"/>
      <c r="AE386" s="35"/>
      <c r="AR386" s="202" t="s">
        <v>169</v>
      </c>
      <c r="AT386" s="202" t="s">
        <v>224</v>
      </c>
      <c r="AU386" s="202" t="s">
        <v>84</v>
      </c>
      <c r="AY386" s="18" t="s">
        <v>140</v>
      </c>
      <c r="BE386" s="203">
        <f>IF(O386="základní",K386,0)</f>
        <v>0</v>
      </c>
      <c r="BF386" s="203">
        <f>IF(O386="snížená",K386,0)</f>
        <v>0</v>
      </c>
      <c r="BG386" s="203">
        <f>IF(O386="zákl. přenesená",K386,0)</f>
        <v>0</v>
      </c>
      <c r="BH386" s="203">
        <f>IF(O386="sníž. přenesená",K386,0)</f>
        <v>0</v>
      </c>
      <c r="BI386" s="203">
        <f>IF(O386="nulová",K386,0)</f>
        <v>0</v>
      </c>
      <c r="BJ386" s="18" t="s">
        <v>82</v>
      </c>
      <c r="BK386" s="203">
        <f>ROUND(P386*H386,2)</f>
        <v>0</v>
      </c>
      <c r="BL386" s="18" t="s">
        <v>147</v>
      </c>
      <c r="BM386" s="202" t="s">
        <v>380</v>
      </c>
    </row>
    <row r="387" spans="1:65" s="2" customFormat="1" ht="11.25">
      <c r="A387" s="35"/>
      <c r="B387" s="36"/>
      <c r="C387" s="37"/>
      <c r="D387" s="204" t="s">
        <v>148</v>
      </c>
      <c r="E387" s="37"/>
      <c r="F387" s="205" t="s">
        <v>378</v>
      </c>
      <c r="G387" s="37"/>
      <c r="H387" s="37"/>
      <c r="I387" s="206"/>
      <c r="J387" s="206"/>
      <c r="K387" s="37"/>
      <c r="L387" s="37"/>
      <c r="M387" s="40"/>
      <c r="N387" s="207"/>
      <c r="O387" s="208"/>
      <c r="P387" s="72"/>
      <c r="Q387" s="72"/>
      <c r="R387" s="72"/>
      <c r="S387" s="72"/>
      <c r="T387" s="72"/>
      <c r="U387" s="72"/>
      <c r="V387" s="72"/>
      <c r="W387" s="72"/>
      <c r="X387" s="73"/>
      <c r="Y387" s="35"/>
      <c r="Z387" s="35"/>
      <c r="AA387" s="35"/>
      <c r="AB387" s="35"/>
      <c r="AC387" s="35"/>
      <c r="AD387" s="35"/>
      <c r="AE387" s="35"/>
      <c r="AT387" s="18" t="s">
        <v>148</v>
      </c>
      <c r="AU387" s="18" t="s">
        <v>84</v>
      </c>
    </row>
    <row r="388" spans="1:65" s="14" customFormat="1" ht="11.25">
      <c r="B388" s="219"/>
      <c r="C388" s="220"/>
      <c r="D388" s="204" t="s">
        <v>149</v>
      </c>
      <c r="E388" s="221" t="s">
        <v>1</v>
      </c>
      <c r="F388" s="222" t="s">
        <v>381</v>
      </c>
      <c r="G388" s="220"/>
      <c r="H388" s="223">
        <v>378.214</v>
      </c>
      <c r="I388" s="224"/>
      <c r="J388" s="224"/>
      <c r="K388" s="220"/>
      <c r="L388" s="220"/>
      <c r="M388" s="225"/>
      <c r="N388" s="226"/>
      <c r="O388" s="227"/>
      <c r="P388" s="227"/>
      <c r="Q388" s="227"/>
      <c r="R388" s="227"/>
      <c r="S388" s="227"/>
      <c r="T388" s="227"/>
      <c r="U388" s="227"/>
      <c r="V388" s="227"/>
      <c r="W388" s="227"/>
      <c r="X388" s="228"/>
      <c r="AT388" s="229" t="s">
        <v>149</v>
      </c>
      <c r="AU388" s="229" t="s">
        <v>84</v>
      </c>
      <c r="AV388" s="14" t="s">
        <v>84</v>
      </c>
      <c r="AW388" s="14" t="s">
        <v>5</v>
      </c>
      <c r="AX388" s="14" t="s">
        <v>74</v>
      </c>
      <c r="AY388" s="229" t="s">
        <v>140</v>
      </c>
    </row>
    <row r="389" spans="1:65" s="15" customFormat="1" ht="11.25">
      <c r="B389" s="230"/>
      <c r="C389" s="231"/>
      <c r="D389" s="204" t="s">
        <v>149</v>
      </c>
      <c r="E389" s="232" t="s">
        <v>1</v>
      </c>
      <c r="F389" s="233" t="s">
        <v>152</v>
      </c>
      <c r="G389" s="231"/>
      <c r="H389" s="234">
        <v>378.214</v>
      </c>
      <c r="I389" s="235"/>
      <c r="J389" s="235"/>
      <c r="K389" s="231"/>
      <c r="L389" s="231"/>
      <c r="M389" s="236"/>
      <c r="N389" s="237"/>
      <c r="O389" s="238"/>
      <c r="P389" s="238"/>
      <c r="Q389" s="238"/>
      <c r="R389" s="238"/>
      <c r="S389" s="238"/>
      <c r="T389" s="238"/>
      <c r="U389" s="238"/>
      <c r="V389" s="238"/>
      <c r="W389" s="238"/>
      <c r="X389" s="239"/>
      <c r="AT389" s="240" t="s">
        <v>149</v>
      </c>
      <c r="AU389" s="240" t="s">
        <v>84</v>
      </c>
      <c r="AV389" s="15" t="s">
        <v>153</v>
      </c>
      <c r="AW389" s="15" t="s">
        <v>5</v>
      </c>
      <c r="AX389" s="15" t="s">
        <v>74</v>
      </c>
      <c r="AY389" s="240" t="s">
        <v>140</v>
      </c>
    </row>
    <row r="390" spans="1:65" s="16" customFormat="1" ht="11.25">
      <c r="B390" s="241"/>
      <c r="C390" s="242"/>
      <c r="D390" s="204" t="s">
        <v>149</v>
      </c>
      <c r="E390" s="243" t="s">
        <v>1</v>
      </c>
      <c r="F390" s="244" t="s">
        <v>154</v>
      </c>
      <c r="G390" s="242"/>
      <c r="H390" s="245">
        <v>378.214</v>
      </c>
      <c r="I390" s="246"/>
      <c r="J390" s="246"/>
      <c r="K390" s="242"/>
      <c r="L390" s="242"/>
      <c r="M390" s="247"/>
      <c r="N390" s="248"/>
      <c r="O390" s="249"/>
      <c r="P390" s="249"/>
      <c r="Q390" s="249"/>
      <c r="R390" s="249"/>
      <c r="S390" s="249"/>
      <c r="T390" s="249"/>
      <c r="U390" s="249"/>
      <c r="V390" s="249"/>
      <c r="W390" s="249"/>
      <c r="X390" s="250"/>
      <c r="AT390" s="251" t="s">
        <v>149</v>
      </c>
      <c r="AU390" s="251" t="s">
        <v>84</v>
      </c>
      <c r="AV390" s="16" t="s">
        <v>147</v>
      </c>
      <c r="AW390" s="16" t="s">
        <v>5</v>
      </c>
      <c r="AX390" s="16" t="s">
        <v>82</v>
      </c>
      <c r="AY390" s="251" t="s">
        <v>140</v>
      </c>
    </row>
    <row r="391" spans="1:65" s="2" customFormat="1" ht="16.5" customHeight="1">
      <c r="A391" s="35"/>
      <c r="B391" s="36"/>
      <c r="C391" s="252" t="s">
        <v>382</v>
      </c>
      <c r="D391" s="252" t="s">
        <v>224</v>
      </c>
      <c r="E391" s="253" t="s">
        <v>383</v>
      </c>
      <c r="F391" s="254" t="s">
        <v>384</v>
      </c>
      <c r="G391" s="255" t="s">
        <v>379</v>
      </c>
      <c r="H391" s="256">
        <v>133</v>
      </c>
      <c r="I391" s="257"/>
      <c r="J391" s="258"/>
      <c r="K391" s="259">
        <f>ROUND(P391*H391,2)</f>
        <v>0</v>
      </c>
      <c r="L391" s="254" t="s">
        <v>1</v>
      </c>
      <c r="M391" s="260"/>
      <c r="N391" s="261" t="s">
        <v>1</v>
      </c>
      <c r="O391" s="198" t="s">
        <v>37</v>
      </c>
      <c r="P391" s="199">
        <f>I391+J391</f>
        <v>0</v>
      </c>
      <c r="Q391" s="199">
        <f>ROUND(I391*H391,2)</f>
        <v>0</v>
      </c>
      <c r="R391" s="199">
        <f>ROUND(J391*H391,2)</f>
        <v>0</v>
      </c>
      <c r="S391" s="72"/>
      <c r="T391" s="200">
        <f>S391*H391</f>
        <v>0</v>
      </c>
      <c r="U391" s="200">
        <v>0</v>
      </c>
      <c r="V391" s="200">
        <f>U391*H391</f>
        <v>0</v>
      </c>
      <c r="W391" s="200">
        <v>0</v>
      </c>
      <c r="X391" s="201">
        <f>W391*H391</f>
        <v>0</v>
      </c>
      <c r="Y391" s="35"/>
      <c r="Z391" s="35"/>
      <c r="AA391" s="35"/>
      <c r="AB391" s="35"/>
      <c r="AC391" s="35"/>
      <c r="AD391" s="35"/>
      <c r="AE391" s="35"/>
      <c r="AR391" s="202" t="s">
        <v>169</v>
      </c>
      <c r="AT391" s="202" t="s">
        <v>224</v>
      </c>
      <c r="AU391" s="202" t="s">
        <v>84</v>
      </c>
      <c r="AY391" s="18" t="s">
        <v>140</v>
      </c>
      <c r="BE391" s="203">
        <f>IF(O391="základní",K391,0)</f>
        <v>0</v>
      </c>
      <c r="BF391" s="203">
        <f>IF(O391="snížená",K391,0)</f>
        <v>0</v>
      </c>
      <c r="BG391" s="203">
        <f>IF(O391="zákl. přenesená",K391,0)</f>
        <v>0</v>
      </c>
      <c r="BH391" s="203">
        <f>IF(O391="sníž. přenesená",K391,0)</f>
        <v>0</v>
      </c>
      <c r="BI391" s="203">
        <f>IF(O391="nulová",K391,0)</f>
        <v>0</v>
      </c>
      <c r="BJ391" s="18" t="s">
        <v>82</v>
      </c>
      <c r="BK391" s="203">
        <f>ROUND(P391*H391,2)</f>
        <v>0</v>
      </c>
      <c r="BL391" s="18" t="s">
        <v>147</v>
      </c>
      <c r="BM391" s="202" t="s">
        <v>385</v>
      </c>
    </row>
    <row r="392" spans="1:65" s="2" customFormat="1" ht="11.25">
      <c r="A392" s="35"/>
      <c r="B392" s="36"/>
      <c r="C392" s="37"/>
      <c r="D392" s="204" t="s">
        <v>148</v>
      </c>
      <c r="E392" s="37"/>
      <c r="F392" s="205" t="s">
        <v>384</v>
      </c>
      <c r="G392" s="37"/>
      <c r="H392" s="37"/>
      <c r="I392" s="206"/>
      <c r="J392" s="206"/>
      <c r="K392" s="37"/>
      <c r="L392" s="37"/>
      <c r="M392" s="40"/>
      <c r="N392" s="207"/>
      <c r="O392" s="208"/>
      <c r="P392" s="72"/>
      <c r="Q392" s="72"/>
      <c r="R392" s="72"/>
      <c r="S392" s="72"/>
      <c r="T392" s="72"/>
      <c r="U392" s="72"/>
      <c r="V392" s="72"/>
      <c r="W392" s="72"/>
      <c r="X392" s="73"/>
      <c r="Y392" s="35"/>
      <c r="Z392" s="35"/>
      <c r="AA392" s="35"/>
      <c r="AB392" s="35"/>
      <c r="AC392" s="35"/>
      <c r="AD392" s="35"/>
      <c r="AE392" s="35"/>
      <c r="AT392" s="18" t="s">
        <v>148</v>
      </c>
      <c r="AU392" s="18" t="s">
        <v>84</v>
      </c>
    </row>
    <row r="393" spans="1:65" s="14" customFormat="1" ht="11.25">
      <c r="B393" s="219"/>
      <c r="C393" s="220"/>
      <c r="D393" s="204" t="s">
        <v>149</v>
      </c>
      <c r="E393" s="221" t="s">
        <v>1</v>
      </c>
      <c r="F393" s="222" t="s">
        <v>386</v>
      </c>
      <c r="G393" s="220"/>
      <c r="H393" s="223">
        <v>133</v>
      </c>
      <c r="I393" s="224"/>
      <c r="J393" s="224"/>
      <c r="K393" s="220"/>
      <c r="L393" s="220"/>
      <c r="M393" s="225"/>
      <c r="N393" s="226"/>
      <c r="O393" s="227"/>
      <c r="P393" s="227"/>
      <c r="Q393" s="227"/>
      <c r="R393" s="227"/>
      <c r="S393" s="227"/>
      <c r="T393" s="227"/>
      <c r="U393" s="227"/>
      <c r="V393" s="227"/>
      <c r="W393" s="227"/>
      <c r="X393" s="228"/>
      <c r="AT393" s="229" t="s">
        <v>149</v>
      </c>
      <c r="AU393" s="229" t="s">
        <v>84</v>
      </c>
      <c r="AV393" s="14" t="s">
        <v>84</v>
      </c>
      <c r="AW393" s="14" t="s">
        <v>5</v>
      </c>
      <c r="AX393" s="14" t="s">
        <v>74</v>
      </c>
      <c r="AY393" s="229" t="s">
        <v>140</v>
      </c>
    </row>
    <row r="394" spans="1:65" s="15" customFormat="1" ht="11.25">
      <c r="B394" s="230"/>
      <c r="C394" s="231"/>
      <c r="D394" s="204" t="s">
        <v>149</v>
      </c>
      <c r="E394" s="232" t="s">
        <v>1</v>
      </c>
      <c r="F394" s="233" t="s">
        <v>152</v>
      </c>
      <c r="G394" s="231"/>
      <c r="H394" s="234">
        <v>133</v>
      </c>
      <c r="I394" s="235"/>
      <c r="J394" s="235"/>
      <c r="K394" s="231"/>
      <c r="L394" s="231"/>
      <c r="M394" s="236"/>
      <c r="N394" s="237"/>
      <c r="O394" s="238"/>
      <c r="P394" s="238"/>
      <c r="Q394" s="238"/>
      <c r="R394" s="238"/>
      <c r="S394" s="238"/>
      <c r="T394" s="238"/>
      <c r="U394" s="238"/>
      <c r="V394" s="238"/>
      <c r="W394" s="238"/>
      <c r="X394" s="239"/>
      <c r="AT394" s="240" t="s">
        <v>149</v>
      </c>
      <c r="AU394" s="240" t="s">
        <v>84</v>
      </c>
      <c r="AV394" s="15" t="s">
        <v>153</v>
      </c>
      <c r="AW394" s="15" t="s">
        <v>5</v>
      </c>
      <c r="AX394" s="15" t="s">
        <v>74</v>
      </c>
      <c r="AY394" s="240" t="s">
        <v>140</v>
      </c>
    </row>
    <row r="395" spans="1:65" s="16" customFormat="1" ht="11.25">
      <c r="B395" s="241"/>
      <c r="C395" s="242"/>
      <c r="D395" s="204" t="s">
        <v>149</v>
      </c>
      <c r="E395" s="243" t="s">
        <v>1</v>
      </c>
      <c r="F395" s="244" t="s">
        <v>154</v>
      </c>
      <c r="G395" s="242"/>
      <c r="H395" s="245">
        <v>133</v>
      </c>
      <c r="I395" s="246"/>
      <c r="J395" s="246"/>
      <c r="K395" s="242"/>
      <c r="L395" s="242"/>
      <c r="M395" s="247"/>
      <c r="N395" s="248"/>
      <c r="O395" s="249"/>
      <c r="P395" s="249"/>
      <c r="Q395" s="249"/>
      <c r="R395" s="249"/>
      <c r="S395" s="249"/>
      <c r="T395" s="249"/>
      <c r="U395" s="249"/>
      <c r="V395" s="249"/>
      <c r="W395" s="249"/>
      <c r="X395" s="250"/>
      <c r="AT395" s="251" t="s">
        <v>149</v>
      </c>
      <c r="AU395" s="251" t="s">
        <v>84</v>
      </c>
      <c r="AV395" s="16" t="s">
        <v>147</v>
      </c>
      <c r="AW395" s="16" t="s">
        <v>5</v>
      </c>
      <c r="AX395" s="16" t="s">
        <v>82</v>
      </c>
      <c r="AY395" s="251" t="s">
        <v>140</v>
      </c>
    </row>
    <row r="396" spans="1:65" s="2" customFormat="1" ht="16.5" customHeight="1">
      <c r="A396" s="35"/>
      <c r="B396" s="36"/>
      <c r="C396" s="252" t="s">
        <v>273</v>
      </c>
      <c r="D396" s="252" t="s">
        <v>224</v>
      </c>
      <c r="E396" s="253" t="s">
        <v>387</v>
      </c>
      <c r="F396" s="254" t="s">
        <v>388</v>
      </c>
      <c r="G396" s="255" t="s">
        <v>379</v>
      </c>
      <c r="H396" s="256">
        <v>128</v>
      </c>
      <c r="I396" s="257"/>
      <c r="J396" s="258"/>
      <c r="K396" s="259">
        <f>ROUND(P396*H396,2)</f>
        <v>0</v>
      </c>
      <c r="L396" s="254" t="s">
        <v>1</v>
      </c>
      <c r="M396" s="260"/>
      <c r="N396" s="261" t="s">
        <v>1</v>
      </c>
      <c r="O396" s="198" t="s">
        <v>37</v>
      </c>
      <c r="P396" s="199">
        <f>I396+J396</f>
        <v>0</v>
      </c>
      <c r="Q396" s="199">
        <f>ROUND(I396*H396,2)</f>
        <v>0</v>
      </c>
      <c r="R396" s="199">
        <f>ROUND(J396*H396,2)</f>
        <v>0</v>
      </c>
      <c r="S396" s="72"/>
      <c r="T396" s="200">
        <f>S396*H396</f>
        <v>0</v>
      </c>
      <c r="U396" s="200">
        <v>0</v>
      </c>
      <c r="V396" s="200">
        <f>U396*H396</f>
        <v>0</v>
      </c>
      <c r="W396" s="200">
        <v>0</v>
      </c>
      <c r="X396" s="201">
        <f>W396*H396</f>
        <v>0</v>
      </c>
      <c r="Y396" s="35"/>
      <c r="Z396" s="35"/>
      <c r="AA396" s="35"/>
      <c r="AB396" s="35"/>
      <c r="AC396" s="35"/>
      <c r="AD396" s="35"/>
      <c r="AE396" s="35"/>
      <c r="AR396" s="202" t="s">
        <v>169</v>
      </c>
      <c r="AT396" s="202" t="s">
        <v>224</v>
      </c>
      <c r="AU396" s="202" t="s">
        <v>84</v>
      </c>
      <c r="AY396" s="18" t="s">
        <v>140</v>
      </c>
      <c r="BE396" s="203">
        <f>IF(O396="základní",K396,0)</f>
        <v>0</v>
      </c>
      <c r="BF396" s="203">
        <f>IF(O396="snížená",K396,0)</f>
        <v>0</v>
      </c>
      <c r="BG396" s="203">
        <f>IF(O396="zákl. přenesená",K396,0)</f>
        <v>0</v>
      </c>
      <c r="BH396" s="203">
        <f>IF(O396="sníž. přenesená",K396,0)</f>
        <v>0</v>
      </c>
      <c r="BI396" s="203">
        <f>IF(O396="nulová",K396,0)</f>
        <v>0</v>
      </c>
      <c r="BJ396" s="18" t="s">
        <v>82</v>
      </c>
      <c r="BK396" s="203">
        <f>ROUND(P396*H396,2)</f>
        <v>0</v>
      </c>
      <c r="BL396" s="18" t="s">
        <v>147</v>
      </c>
      <c r="BM396" s="202" t="s">
        <v>389</v>
      </c>
    </row>
    <row r="397" spans="1:65" s="2" customFormat="1" ht="11.25">
      <c r="A397" s="35"/>
      <c r="B397" s="36"/>
      <c r="C397" s="37"/>
      <c r="D397" s="204" t="s">
        <v>148</v>
      </c>
      <c r="E397" s="37"/>
      <c r="F397" s="205" t="s">
        <v>388</v>
      </c>
      <c r="G397" s="37"/>
      <c r="H397" s="37"/>
      <c r="I397" s="206"/>
      <c r="J397" s="206"/>
      <c r="K397" s="37"/>
      <c r="L397" s="37"/>
      <c r="M397" s="40"/>
      <c r="N397" s="207"/>
      <c r="O397" s="208"/>
      <c r="P397" s="72"/>
      <c r="Q397" s="72"/>
      <c r="R397" s="72"/>
      <c r="S397" s="72"/>
      <c r="T397" s="72"/>
      <c r="U397" s="72"/>
      <c r="V397" s="72"/>
      <c r="W397" s="72"/>
      <c r="X397" s="73"/>
      <c r="Y397" s="35"/>
      <c r="Z397" s="35"/>
      <c r="AA397" s="35"/>
      <c r="AB397" s="35"/>
      <c r="AC397" s="35"/>
      <c r="AD397" s="35"/>
      <c r="AE397" s="35"/>
      <c r="AT397" s="18" t="s">
        <v>148</v>
      </c>
      <c r="AU397" s="18" t="s">
        <v>84</v>
      </c>
    </row>
    <row r="398" spans="1:65" s="14" customFormat="1" ht="11.25">
      <c r="B398" s="219"/>
      <c r="C398" s="220"/>
      <c r="D398" s="204" t="s">
        <v>149</v>
      </c>
      <c r="E398" s="221" t="s">
        <v>1</v>
      </c>
      <c r="F398" s="222" t="s">
        <v>390</v>
      </c>
      <c r="G398" s="220"/>
      <c r="H398" s="223">
        <v>128</v>
      </c>
      <c r="I398" s="224"/>
      <c r="J398" s="224"/>
      <c r="K398" s="220"/>
      <c r="L398" s="220"/>
      <c r="M398" s="225"/>
      <c r="N398" s="226"/>
      <c r="O398" s="227"/>
      <c r="P398" s="227"/>
      <c r="Q398" s="227"/>
      <c r="R398" s="227"/>
      <c r="S398" s="227"/>
      <c r="T398" s="227"/>
      <c r="U398" s="227"/>
      <c r="V398" s="227"/>
      <c r="W398" s="227"/>
      <c r="X398" s="228"/>
      <c r="AT398" s="229" t="s">
        <v>149</v>
      </c>
      <c r="AU398" s="229" t="s">
        <v>84</v>
      </c>
      <c r="AV398" s="14" t="s">
        <v>84</v>
      </c>
      <c r="AW398" s="14" t="s">
        <v>5</v>
      </c>
      <c r="AX398" s="14" t="s">
        <v>74</v>
      </c>
      <c r="AY398" s="229" t="s">
        <v>140</v>
      </c>
    </row>
    <row r="399" spans="1:65" s="15" customFormat="1" ht="11.25">
      <c r="B399" s="230"/>
      <c r="C399" s="231"/>
      <c r="D399" s="204" t="s">
        <v>149</v>
      </c>
      <c r="E399" s="232" t="s">
        <v>1</v>
      </c>
      <c r="F399" s="233" t="s">
        <v>152</v>
      </c>
      <c r="G399" s="231"/>
      <c r="H399" s="234">
        <v>128</v>
      </c>
      <c r="I399" s="235"/>
      <c r="J399" s="235"/>
      <c r="K399" s="231"/>
      <c r="L399" s="231"/>
      <c r="M399" s="236"/>
      <c r="N399" s="237"/>
      <c r="O399" s="238"/>
      <c r="P399" s="238"/>
      <c r="Q399" s="238"/>
      <c r="R399" s="238"/>
      <c r="S399" s="238"/>
      <c r="T399" s="238"/>
      <c r="U399" s="238"/>
      <c r="V399" s="238"/>
      <c r="W399" s="238"/>
      <c r="X399" s="239"/>
      <c r="AT399" s="240" t="s">
        <v>149</v>
      </c>
      <c r="AU399" s="240" t="s">
        <v>84</v>
      </c>
      <c r="AV399" s="15" t="s">
        <v>153</v>
      </c>
      <c r="AW399" s="15" t="s">
        <v>5</v>
      </c>
      <c r="AX399" s="15" t="s">
        <v>74</v>
      </c>
      <c r="AY399" s="240" t="s">
        <v>140</v>
      </c>
    </row>
    <row r="400" spans="1:65" s="16" customFormat="1" ht="11.25">
      <c r="B400" s="241"/>
      <c r="C400" s="242"/>
      <c r="D400" s="204" t="s">
        <v>149</v>
      </c>
      <c r="E400" s="243" t="s">
        <v>1</v>
      </c>
      <c r="F400" s="244" t="s">
        <v>154</v>
      </c>
      <c r="G400" s="242"/>
      <c r="H400" s="245">
        <v>128</v>
      </c>
      <c r="I400" s="246"/>
      <c r="J400" s="246"/>
      <c r="K400" s="242"/>
      <c r="L400" s="242"/>
      <c r="M400" s="247"/>
      <c r="N400" s="248"/>
      <c r="O400" s="249"/>
      <c r="P400" s="249"/>
      <c r="Q400" s="249"/>
      <c r="R400" s="249"/>
      <c r="S400" s="249"/>
      <c r="T400" s="249"/>
      <c r="U400" s="249"/>
      <c r="V400" s="249"/>
      <c r="W400" s="249"/>
      <c r="X400" s="250"/>
      <c r="AT400" s="251" t="s">
        <v>149</v>
      </c>
      <c r="AU400" s="251" t="s">
        <v>84</v>
      </c>
      <c r="AV400" s="16" t="s">
        <v>147</v>
      </c>
      <c r="AW400" s="16" t="s">
        <v>5</v>
      </c>
      <c r="AX400" s="16" t="s">
        <v>82</v>
      </c>
      <c r="AY400" s="251" t="s">
        <v>140</v>
      </c>
    </row>
    <row r="401" spans="1:65" s="2" customFormat="1" ht="48">
      <c r="A401" s="35"/>
      <c r="B401" s="36"/>
      <c r="C401" s="190" t="s">
        <v>391</v>
      </c>
      <c r="D401" s="190" t="s">
        <v>142</v>
      </c>
      <c r="E401" s="191" t="s">
        <v>392</v>
      </c>
      <c r="F401" s="192" t="s">
        <v>393</v>
      </c>
      <c r="G401" s="193" t="s">
        <v>145</v>
      </c>
      <c r="H401" s="194">
        <v>87.75</v>
      </c>
      <c r="I401" s="195"/>
      <c r="J401" s="195"/>
      <c r="K401" s="196">
        <f>ROUND(P401*H401,2)</f>
        <v>0</v>
      </c>
      <c r="L401" s="192" t="s">
        <v>146</v>
      </c>
      <c r="M401" s="40"/>
      <c r="N401" s="197" t="s">
        <v>1</v>
      </c>
      <c r="O401" s="198" t="s">
        <v>37</v>
      </c>
      <c r="P401" s="199">
        <f>I401+J401</f>
        <v>0</v>
      </c>
      <c r="Q401" s="199">
        <f>ROUND(I401*H401,2)</f>
        <v>0</v>
      </c>
      <c r="R401" s="199">
        <f>ROUND(J401*H401,2)</f>
        <v>0</v>
      </c>
      <c r="S401" s="72"/>
      <c r="T401" s="200">
        <f>S401*H401</f>
        <v>0</v>
      </c>
      <c r="U401" s="200">
        <v>0</v>
      </c>
      <c r="V401" s="200">
        <f>U401*H401</f>
        <v>0</v>
      </c>
      <c r="W401" s="200">
        <v>0</v>
      </c>
      <c r="X401" s="201">
        <f>W401*H401</f>
        <v>0</v>
      </c>
      <c r="Y401" s="35"/>
      <c r="Z401" s="35"/>
      <c r="AA401" s="35"/>
      <c r="AB401" s="35"/>
      <c r="AC401" s="35"/>
      <c r="AD401" s="35"/>
      <c r="AE401" s="35"/>
      <c r="AR401" s="202" t="s">
        <v>147</v>
      </c>
      <c r="AT401" s="202" t="s">
        <v>142</v>
      </c>
      <c r="AU401" s="202" t="s">
        <v>84</v>
      </c>
      <c r="AY401" s="18" t="s">
        <v>140</v>
      </c>
      <c r="BE401" s="203">
        <f>IF(O401="základní",K401,0)</f>
        <v>0</v>
      </c>
      <c r="BF401" s="203">
        <f>IF(O401="snížená",K401,0)</f>
        <v>0</v>
      </c>
      <c r="BG401" s="203">
        <f>IF(O401="zákl. přenesená",K401,0)</f>
        <v>0</v>
      </c>
      <c r="BH401" s="203">
        <f>IF(O401="sníž. přenesená",K401,0)</f>
        <v>0</v>
      </c>
      <c r="BI401" s="203">
        <f>IF(O401="nulová",K401,0)</f>
        <v>0</v>
      </c>
      <c r="BJ401" s="18" t="s">
        <v>82</v>
      </c>
      <c r="BK401" s="203">
        <f>ROUND(P401*H401,2)</f>
        <v>0</v>
      </c>
      <c r="BL401" s="18" t="s">
        <v>147</v>
      </c>
      <c r="BM401" s="202" t="s">
        <v>394</v>
      </c>
    </row>
    <row r="402" spans="1:65" s="2" customFormat="1" ht="29.25">
      <c r="A402" s="35"/>
      <c r="B402" s="36"/>
      <c r="C402" s="37"/>
      <c r="D402" s="204" t="s">
        <v>148</v>
      </c>
      <c r="E402" s="37"/>
      <c r="F402" s="205" t="s">
        <v>393</v>
      </c>
      <c r="G402" s="37"/>
      <c r="H402" s="37"/>
      <c r="I402" s="206"/>
      <c r="J402" s="206"/>
      <c r="K402" s="37"/>
      <c r="L402" s="37"/>
      <c r="M402" s="40"/>
      <c r="N402" s="207"/>
      <c r="O402" s="208"/>
      <c r="P402" s="72"/>
      <c r="Q402" s="72"/>
      <c r="R402" s="72"/>
      <c r="S402" s="72"/>
      <c r="T402" s="72"/>
      <c r="U402" s="72"/>
      <c r="V402" s="72"/>
      <c r="W402" s="72"/>
      <c r="X402" s="73"/>
      <c r="Y402" s="35"/>
      <c r="Z402" s="35"/>
      <c r="AA402" s="35"/>
      <c r="AB402" s="35"/>
      <c r="AC402" s="35"/>
      <c r="AD402" s="35"/>
      <c r="AE402" s="35"/>
      <c r="AT402" s="18" t="s">
        <v>148</v>
      </c>
      <c r="AU402" s="18" t="s">
        <v>84</v>
      </c>
    </row>
    <row r="403" spans="1:65" s="13" customFormat="1" ht="22.5">
      <c r="B403" s="209"/>
      <c r="C403" s="210"/>
      <c r="D403" s="204" t="s">
        <v>149</v>
      </c>
      <c r="E403" s="211" t="s">
        <v>1</v>
      </c>
      <c r="F403" s="212" t="s">
        <v>395</v>
      </c>
      <c r="G403" s="210"/>
      <c r="H403" s="211" t="s">
        <v>1</v>
      </c>
      <c r="I403" s="213"/>
      <c r="J403" s="213"/>
      <c r="K403" s="210"/>
      <c r="L403" s="210"/>
      <c r="M403" s="214"/>
      <c r="N403" s="215"/>
      <c r="O403" s="216"/>
      <c r="P403" s="216"/>
      <c r="Q403" s="216"/>
      <c r="R403" s="216"/>
      <c r="S403" s="216"/>
      <c r="T403" s="216"/>
      <c r="U403" s="216"/>
      <c r="V403" s="216"/>
      <c r="W403" s="216"/>
      <c r="X403" s="217"/>
      <c r="AT403" s="218" t="s">
        <v>149</v>
      </c>
      <c r="AU403" s="218" t="s">
        <v>84</v>
      </c>
      <c r="AV403" s="13" t="s">
        <v>82</v>
      </c>
      <c r="AW403" s="13" t="s">
        <v>5</v>
      </c>
      <c r="AX403" s="13" t="s">
        <v>74</v>
      </c>
      <c r="AY403" s="218" t="s">
        <v>140</v>
      </c>
    </row>
    <row r="404" spans="1:65" s="13" customFormat="1" ht="11.25">
      <c r="B404" s="209"/>
      <c r="C404" s="210"/>
      <c r="D404" s="204" t="s">
        <v>149</v>
      </c>
      <c r="E404" s="211" t="s">
        <v>1</v>
      </c>
      <c r="F404" s="212" t="s">
        <v>396</v>
      </c>
      <c r="G404" s="210"/>
      <c r="H404" s="211" t="s">
        <v>1</v>
      </c>
      <c r="I404" s="213"/>
      <c r="J404" s="213"/>
      <c r="K404" s="210"/>
      <c r="L404" s="210"/>
      <c r="M404" s="214"/>
      <c r="N404" s="215"/>
      <c r="O404" s="216"/>
      <c r="P404" s="216"/>
      <c r="Q404" s="216"/>
      <c r="R404" s="216"/>
      <c r="S404" s="216"/>
      <c r="T404" s="216"/>
      <c r="U404" s="216"/>
      <c r="V404" s="216"/>
      <c r="W404" s="216"/>
      <c r="X404" s="217"/>
      <c r="AT404" s="218" t="s">
        <v>149</v>
      </c>
      <c r="AU404" s="218" t="s">
        <v>84</v>
      </c>
      <c r="AV404" s="13" t="s">
        <v>82</v>
      </c>
      <c r="AW404" s="13" t="s">
        <v>5</v>
      </c>
      <c r="AX404" s="13" t="s">
        <v>74</v>
      </c>
      <c r="AY404" s="218" t="s">
        <v>140</v>
      </c>
    </row>
    <row r="405" spans="1:65" s="13" customFormat="1" ht="11.25">
      <c r="B405" s="209"/>
      <c r="C405" s="210"/>
      <c r="D405" s="204" t="s">
        <v>149</v>
      </c>
      <c r="E405" s="211" t="s">
        <v>1</v>
      </c>
      <c r="F405" s="212" t="s">
        <v>234</v>
      </c>
      <c r="G405" s="210"/>
      <c r="H405" s="211" t="s">
        <v>1</v>
      </c>
      <c r="I405" s="213"/>
      <c r="J405" s="213"/>
      <c r="K405" s="210"/>
      <c r="L405" s="210"/>
      <c r="M405" s="214"/>
      <c r="N405" s="215"/>
      <c r="O405" s="216"/>
      <c r="P405" s="216"/>
      <c r="Q405" s="216"/>
      <c r="R405" s="216"/>
      <c r="S405" s="216"/>
      <c r="T405" s="216"/>
      <c r="U405" s="216"/>
      <c r="V405" s="216"/>
      <c r="W405" s="216"/>
      <c r="X405" s="217"/>
      <c r="AT405" s="218" t="s">
        <v>149</v>
      </c>
      <c r="AU405" s="218" t="s">
        <v>84</v>
      </c>
      <c r="AV405" s="13" t="s">
        <v>82</v>
      </c>
      <c r="AW405" s="13" t="s">
        <v>5</v>
      </c>
      <c r="AX405" s="13" t="s">
        <v>74</v>
      </c>
      <c r="AY405" s="218" t="s">
        <v>140</v>
      </c>
    </row>
    <row r="406" spans="1:65" s="14" customFormat="1" ht="11.25">
      <c r="B406" s="219"/>
      <c r="C406" s="220"/>
      <c r="D406" s="204" t="s">
        <v>149</v>
      </c>
      <c r="E406" s="221" t="s">
        <v>1</v>
      </c>
      <c r="F406" s="222" t="s">
        <v>397</v>
      </c>
      <c r="G406" s="220"/>
      <c r="H406" s="223">
        <v>87.75</v>
      </c>
      <c r="I406" s="224"/>
      <c r="J406" s="224"/>
      <c r="K406" s="220"/>
      <c r="L406" s="220"/>
      <c r="M406" s="225"/>
      <c r="N406" s="226"/>
      <c r="O406" s="227"/>
      <c r="P406" s="227"/>
      <c r="Q406" s="227"/>
      <c r="R406" s="227"/>
      <c r="S406" s="227"/>
      <c r="T406" s="227"/>
      <c r="U406" s="227"/>
      <c r="V406" s="227"/>
      <c r="W406" s="227"/>
      <c r="X406" s="228"/>
      <c r="AT406" s="229" t="s">
        <v>149</v>
      </c>
      <c r="AU406" s="229" t="s">
        <v>84</v>
      </c>
      <c r="AV406" s="14" t="s">
        <v>84</v>
      </c>
      <c r="AW406" s="14" t="s">
        <v>5</v>
      </c>
      <c r="AX406" s="14" t="s">
        <v>74</v>
      </c>
      <c r="AY406" s="229" t="s">
        <v>140</v>
      </c>
    </row>
    <row r="407" spans="1:65" s="15" customFormat="1" ht="11.25">
      <c r="B407" s="230"/>
      <c r="C407" s="231"/>
      <c r="D407" s="204" t="s">
        <v>149</v>
      </c>
      <c r="E407" s="232" t="s">
        <v>1</v>
      </c>
      <c r="F407" s="233" t="s">
        <v>152</v>
      </c>
      <c r="G407" s="231"/>
      <c r="H407" s="234">
        <v>87.75</v>
      </c>
      <c r="I407" s="235"/>
      <c r="J407" s="235"/>
      <c r="K407" s="231"/>
      <c r="L407" s="231"/>
      <c r="M407" s="236"/>
      <c r="N407" s="237"/>
      <c r="O407" s="238"/>
      <c r="P407" s="238"/>
      <c r="Q407" s="238"/>
      <c r="R407" s="238"/>
      <c r="S407" s="238"/>
      <c r="T407" s="238"/>
      <c r="U407" s="238"/>
      <c r="V407" s="238"/>
      <c r="W407" s="238"/>
      <c r="X407" s="239"/>
      <c r="AT407" s="240" t="s">
        <v>149</v>
      </c>
      <c r="AU407" s="240" t="s">
        <v>84</v>
      </c>
      <c r="AV407" s="15" t="s">
        <v>153</v>
      </c>
      <c r="AW407" s="15" t="s">
        <v>5</v>
      </c>
      <c r="AX407" s="15" t="s">
        <v>74</v>
      </c>
      <c r="AY407" s="240" t="s">
        <v>140</v>
      </c>
    </row>
    <row r="408" spans="1:65" s="16" customFormat="1" ht="11.25">
      <c r="B408" s="241"/>
      <c r="C408" s="242"/>
      <c r="D408" s="204" t="s">
        <v>149</v>
      </c>
      <c r="E408" s="243" t="s">
        <v>1</v>
      </c>
      <c r="F408" s="244" t="s">
        <v>154</v>
      </c>
      <c r="G408" s="242"/>
      <c r="H408" s="245">
        <v>87.75</v>
      </c>
      <c r="I408" s="246"/>
      <c r="J408" s="246"/>
      <c r="K408" s="242"/>
      <c r="L408" s="242"/>
      <c r="M408" s="247"/>
      <c r="N408" s="248"/>
      <c r="O408" s="249"/>
      <c r="P408" s="249"/>
      <c r="Q408" s="249"/>
      <c r="R408" s="249"/>
      <c r="S408" s="249"/>
      <c r="T408" s="249"/>
      <c r="U408" s="249"/>
      <c r="V408" s="249"/>
      <c r="W408" s="249"/>
      <c r="X408" s="250"/>
      <c r="AT408" s="251" t="s">
        <v>149</v>
      </c>
      <c r="AU408" s="251" t="s">
        <v>84</v>
      </c>
      <c r="AV408" s="16" t="s">
        <v>147</v>
      </c>
      <c r="AW408" s="16" t="s">
        <v>5</v>
      </c>
      <c r="AX408" s="16" t="s">
        <v>82</v>
      </c>
      <c r="AY408" s="251" t="s">
        <v>140</v>
      </c>
    </row>
    <row r="409" spans="1:65" s="2" customFormat="1" ht="24.2" customHeight="1">
      <c r="A409" s="35"/>
      <c r="B409" s="36"/>
      <c r="C409" s="252" t="s">
        <v>276</v>
      </c>
      <c r="D409" s="252" t="s">
        <v>224</v>
      </c>
      <c r="E409" s="253" t="s">
        <v>398</v>
      </c>
      <c r="F409" s="254" t="s">
        <v>399</v>
      </c>
      <c r="G409" s="255" t="s">
        <v>145</v>
      </c>
      <c r="H409" s="256">
        <v>98.28</v>
      </c>
      <c r="I409" s="257"/>
      <c r="J409" s="258"/>
      <c r="K409" s="259">
        <f>ROUND(P409*H409,2)</f>
        <v>0</v>
      </c>
      <c r="L409" s="254" t="s">
        <v>146</v>
      </c>
      <c r="M409" s="260"/>
      <c r="N409" s="261" t="s">
        <v>1</v>
      </c>
      <c r="O409" s="198" t="s">
        <v>37</v>
      </c>
      <c r="P409" s="199">
        <f>I409+J409</f>
        <v>0</v>
      </c>
      <c r="Q409" s="199">
        <f>ROUND(I409*H409,2)</f>
        <v>0</v>
      </c>
      <c r="R409" s="199">
        <f>ROUND(J409*H409,2)</f>
        <v>0</v>
      </c>
      <c r="S409" s="72"/>
      <c r="T409" s="200">
        <f>S409*H409</f>
        <v>0</v>
      </c>
      <c r="U409" s="200">
        <v>0</v>
      </c>
      <c r="V409" s="200">
        <f>U409*H409</f>
        <v>0</v>
      </c>
      <c r="W409" s="200">
        <v>0</v>
      </c>
      <c r="X409" s="201">
        <f>W409*H409</f>
        <v>0</v>
      </c>
      <c r="Y409" s="35"/>
      <c r="Z409" s="35"/>
      <c r="AA409" s="35"/>
      <c r="AB409" s="35"/>
      <c r="AC409" s="35"/>
      <c r="AD409" s="35"/>
      <c r="AE409" s="35"/>
      <c r="AR409" s="202" t="s">
        <v>169</v>
      </c>
      <c r="AT409" s="202" t="s">
        <v>224</v>
      </c>
      <c r="AU409" s="202" t="s">
        <v>84</v>
      </c>
      <c r="AY409" s="18" t="s">
        <v>140</v>
      </c>
      <c r="BE409" s="203">
        <f>IF(O409="základní",K409,0)</f>
        <v>0</v>
      </c>
      <c r="BF409" s="203">
        <f>IF(O409="snížená",K409,0)</f>
        <v>0</v>
      </c>
      <c r="BG409" s="203">
        <f>IF(O409="zákl. přenesená",K409,0)</f>
        <v>0</v>
      </c>
      <c r="BH409" s="203">
        <f>IF(O409="sníž. přenesená",K409,0)</f>
        <v>0</v>
      </c>
      <c r="BI409" s="203">
        <f>IF(O409="nulová",K409,0)</f>
        <v>0</v>
      </c>
      <c r="BJ409" s="18" t="s">
        <v>82</v>
      </c>
      <c r="BK409" s="203">
        <f>ROUND(P409*H409,2)</f>
        <v>0</v>
      </c>
      <c r="BL409" s="18" t="s">
        <v>147</v>
      </c>
      <c r="BM409" s="202" t="s">
        <v>400</v>
      </c>
    </row>
    <row r="410" spans="1:65" s="2" customFormat="1" ht="11.25">
      <c r="A410" s="35"/>
      <c r="B410" s="36"/>
      <c r="C410" s="37"/>
      <c r="D410" s="204" t="s">
        <v>148</v>
      </c>
      <c r="E410" s="37"/>
      <c r="F410" s="205" t="s">
        <v>399</v>
      </c>
      <c r="G410" s="37"/>
      <c r="H410" s="37"/>
      <c r="I410" s="206"/>
      <c r="J410" s="206"/>
      <c r="K410" s="37"/>
      <c r="L410" s="37"/>
      <c r="M410" s="40"/>
      <c r="N410" s="207"/>
      <c r="O410" s="208"/>
      <c r="P410" s="72"/>
      <c r="Q410" s="72"/>
      <c r="R410" s="72"/>
      <c r="S410" s="72"/>
      <c r="T410" s="72"/>
      <c r="U410" s="72"/>
      <c r="V410" s="72"/>
      <c r="W410" s="72"/>
      <c r="X410" s="73"/>
      <c r="Y410" s="35"/>
      <c r="Z410" s="35"/>
      <c r="AA410" s="35"/>
      <c r="AB410" s="35"/>
      <c r="AC410" s="35"/>
      <c r="AD410" s="35"/>
      <c r="AE410" s="35"/>
      <c r="AT410" s="18" t="s">
        <v>148</v>
      </c>
      <c r="AU410" s="18" t="s">
        <v>84</v>
      </c>
    </row>
    <row r="411" spans="1:65" s="2" customFormat="1" ht="48">
      <c r="A411" s="35"/>
      <c r="B411" s="36"/>
      <c r="C411" s="190" t="s">
        <v>401</v>
      </c>
      <c r="D411" s="190" t="s">
        <v>142</v>
      </c>
      <c r="E411" s="191" t="s">
        <v>402</v>
      </c>
      <c r="F411" s="192" t="s">
        <v>403</v>
      </c>
      <c r="G411" s="193" t="s">
        <v>145</v>
      </c>
      <c r="H411" s="194">
        <v>795.45</v>
      </c>
      <c r="I411" s="195"/>
      <c r="J411" s="195"/>
      <c r="K411" s="196">
        <f>ROUND(P411*H411,2)</f>
        <v>0</v>
      </c>
      <c r="L411" s="192" t="s">
        <v>146</v>
      </c>
      <c r="M411" s="40"/>
      <c r="N411" s="197" t="s">
        <v>1</v>
      </c>
      <c r="O411" s="198" t="s">
        <v>37</v>
      </c>
      <c r="P411" s="199">
        <f>I411+J411</f>
        <v>0</v>
      </c>
      <c r="Q411" s="199">
        <f>ROUND(I411*H411,2)</f>
        <v>0</v>
      </c>
      <c r="R411" s="199">
        <f>ROUND(J411*H411,2)</f>
        <v>0</v>
      </c>
      <c r="S411" s="72"/>
      <c r="T411" s="200">
        <f>S411*H411</f>
        <v>0</v>
      </c>
      <c r="U411" s="200">
        <v>0</v>
      </c>
      <c r="V411" s="200">
        <f>U411*H411</f>
        <v>0</v>
      </c>
      <c r="W411" s="200">
        <v>0</v>
      </c>
      <c r="X411" s="201">
        <f>W411*H411</f>
        <v>0</v>
      </c>
      <c r="Y411" s="35"/>
      <c r="Z411" s="35"/>
      <c r="AA411" s="35"/>
      <c r="AB411" s="35"/>
      <c r="AC411" s="35"/>
      <c r="AD411" s="35"/>
      <c r="AE411" s="35"/>
      <c r="AR411" s="202" t="s">
        <v>147</v>
      </c>
      <c r="AT411" s="202" t="s">
        <v>142</v>
      </c>
      <c r="AU411" s="202" t="s">
        <v>84</v>
      </c>
      <c r="AY411" s="18" t="s">
        <v>140</v>
      </c>
      <c r="BE411" s="203">
        <f>IF(O411="základní",K411,0)</f>
        <v>0</v>
      </c>
      <c r="BF411" s="203">
        <f>IF(O411="snížená",K411,0)</f>
        <v>0</v>
      </c>
      <c r="BG411" s="203">
        <f>IF(O411="zákl. přenesená",K411,0)</f>
        <v>0</v>
      </c>
      <c r="BH411" s="203">
        <f>IF(O411="sníž. přenesená",K411,0)</f>
        <v>0</v>
      </c>
      <c r="BI411" s="203">
        <f>IF(O411="nulová",K411,0)</f>
        <v>0</v>
      </c>
      <c r="BJ411" s="18" t="s">
        <v>82</v>
      </c>
      <c r="BK411" s="203">
        <f>ROUND(P411*H411,2)</f>
        <v>0</v>
      </c>
      <c r="BL411" s="18" t="s">
        <v>147</v>
      </c>
      <c r="BM411" s="202" t="s">
        <v>404</v>
      </c>
    </row>
    <row r="412" spans="1:65" s="2" customFormat="1" ht="29.25">
      <c r="A412" s="35"/>
      <c r="B412" s="36"/>
      <c r="C412" s="37"/>
      <c r="D412" s="204" t="s">
        <v>148</v>
      </c>
      <c r="E412" s="37"/>
      <c r="F412" s="205" t="s">
        <v>403</v>
      </c>
      <c r="G412" s="37"/>
      <c r="H412" s="37"/>
      <c r="I412" s="206"/>
      <c r="J412" s="206"/>
      <c r="K412" s="37"/>
      <c r="L412" s="37"/>
      <c r="M412" s="40"/>
      <c r="N412" s="207"/>
      <c r="O412" s="208"/>
      <c r="P412" s="72"/>
      <c r="Q412" s="72"/>
      <c r="R412" s="72"/>
      <c r="S412" s="72"/>
      <c r="T412" s="72"/>
      <c r="U412" s="72"/>
      <c r="V412" s="72"/>
      <c r="W412" s="72"/>
      <c r="X412" s="73"/>
      <c r="Y412" s="35"/>
      <c r="Z412" s="35"/>
      <c r="AA412" s="35"/>
      <c r="AB412" s="35"/>
      <c r="AC412" s="35"/>
      <c r="AD412" s="35"/>
      <c r="AE412" s="35"/>
      <c r="AT412" s="18" t="s">
        <v>148</v>
      </c>
      <c r="AU412" s="18" t="s">
        <v>84</v>
      </c>
    </row>
    <row r="413" spans="1:65" s="13" customFormat="1" ht="22.5">
      <c r="B413" s="209"/>
      <c r="C413" s="210"/>
      <c r="D413" s="204" t="s">
        <v>149</v>
      </c>
      <c r="E413" s="211" t="s">
        <v>1</v>
      </c>
      <c r="F413" s="212" t="s">
        <v>405</v>
      </c>
      <c r="G413" s="210"/>
      <c r="H413" s="211" t="s">
        <v>1</v>
      </c>
      <c r="I413" s="213"/>
      <c r="J413" s="213"/>
      <c r="K413" s="210"/>
      <c r="L413" s="210"/>
      <c r="M413" s="214"/>
      <c r="N413" s="215"/>
      <c r="O413" s="216"/>
      <c r="P413" s="216"/>
      <c r="Q413" s="216"/>
      <c r="R413" s="216"/>
      <c r="S413" s="216"/>
      <c r="T413" s="216"/>
      <c r="U413" s="216"/>
      <c r="V413" s="216"/>
      <c r="W413" s="216"/>
      <c r="X413" s="217"/>
      <c r="AT413" s="218" t="s">
        <v>149</v>
      </c>
      <c r="AU413" s="218" t="s">
        <v>84</v>
      </c>
      <c r="AV413" s="13" t="s">
        <v>82</v>
      </c>
      <c r="AW413" s="13" t="s">
        <v>5</v>
      </c>
      <c r="AX413" s="13" t="s">
        <v>74</v>
      </c>
      <c r="AY413" s="218" t="s">
        <v>140</v>
      </c>
    </row>
    <row r="414" spans="1:65" s="13" customFormat="1" ht="11.25">
      <c r="B414" s="209"/>
      <c r="C414" s="210"/>
      <c r="D414" s="204" t="s">
        <v>149</v>
      </c>
      <c r="E414" s="211" t="s">
        <v>1</v>
      </c>
      <c r="F414" s="212" t="s">
        <v>234</v>
      </c>
      <c r="G414" s="210"/>
      <c r="H414" s="211" t="s">
        <v>1</v>
      </c>
      <c r="I414" s="213"/>
      <c r="J414" s="213"/>
      <c r="K414" s="210"/>
      <c r="L414" s="210"/>
      <c r="M414" s="214"/>
      <c r="N414" s="215"/>
      <c r="O414" s="216"/>
      <c r="P414" s="216"/>
      <c r="Q414" s="216"/>
      <c r="R414" s="216"/>
      <c r="S414" s="216"/>
      <c r="T414" s="216"/>
      <c r="U414" s="216"/>
      <c r="V414" s="216"/>
      <c r="W414" s="216"/>
      <c r="X414" s="217"/>
      <c r="AT414" s="218" t="s">
        <v>149</v>
      </c>
      <c r="AU414" s="218" t="s">
        <v>84</v>
      </c>
      <c r="AV414" s="13" t="s">
        <v>82</v>
      </c>
      <c r="AW414" s="13" t="s">
        <v>5</v>
      </c>
      <c r="AX414" s="13" t="s">
        <v>74</v>
      </c>
      <c r="AY414" s="218" t="s">
        <v>140</v>
      </c>
    </row>
    <row r="415" spans="1:65" s="14" customFormat="1" ht="11.25">
      <c r="B415" s="219"/>
      <c r="C415" s="220"/>
      <c r="D415" s="204" t="s">
        <v>149</v>
      </c>
      <c r="E415" s="221" t="s">
        <v>1</v>
      </c>
      <c r="F415" s="222" t="s">
        <v>306</v>
      </c>
      <c r="G415" s="220"/>
      <c r="H415" s="223">
        <v>795.45</v>
      </c>
      <c r="I415" s="224"/>
      <c r="J415" s="224"/>
      <c r="K415" s="220"/>
      <c r="L415" s="220"/>
      <c r="M415" s="225"/>
      <c r="N415" s="226"/>
      <c r="O415" s="227"/>
      <c r="P415" s="227"/>
      <c r="Q415" s="227"/>
      <c r="R415" s="227"/>
      <c r="S415" s="227"/>
      <c r="T415" s="227"/>
      <c r="U415" s="227"/>
      <c r="V415" s="227"/>
      <c r="W415" s="227"/>
      <c r="X415" s="228"/>
      <c r="AT415" s="229" t="s">
        <v>149</v>
      </c>
      <c r="AU415" s="229" t="s">
        <v>84</v>
      </c>
      <c r="AV415" s="14" t="s">
        <v>84</v>
      </c>
      <c r="AW415" s="14" t="s">
        <v>5</v>
      </c>
      <c r="AX415" s="14" t="s">
        <v>74</v>
      </c>
      <c r="AY415" s="229" t="s">
        <v>140</v>
      </c>
    </row>
    <row r="416" spans="1:65" s="16" customFormat="1" ht="11.25">
      <c r="B416" s="241"/>
      <c r="C416" s="242"/>
      <c r="D416" s="204" t="s">
        <v>149</v>
      </c>
      <c r="E416" s="243" t="s">
        <v>1</v>
      </c>
      <c r="F416" s="244" t="s">
        <v>154</v>
      </c>
      <c r="G416" s="242"/>
      <c r="H416" s="245">
        <v>795.45</v>
      </c>
      <c r="I416" s="246"/>
      <c r="J416" s="246"/>
      <c r="K416" s="242"/>
      <c r="L416" s="242"/>
      <c r="M416" s="247"/>
      <c r="N416" s="248"/>
      <c r="O416" s="249"/>
      <c r="P416" s="249"/>
      <c r="Q416" s="249"/>
      <c r="R416" s="249"/>
      <c r="S416" s="249"/>
      <c r="T416" s="249"/>
      <c r="U416" s="249"/>
      <c r="V416" s="249"/>
      <c r="W416" s="249"/>
      <c r="X416" s="250"/>
      <c r="AT416" s="251" t="s">
        <v>149</v>
      </c>
      <c r="AU416" s="251" t="s">
        <v>84</v>
      </c>
      <c r="AV416" s="16" t="s">
        <v>147</v>
      </c>
      <c r="AW416" s="16" t="s">
        <v>5</v>
      </c>
      <c r="AX416" s="16" t="s">
        <v>82</v>
      </c>
      <c r="AY416" s="251" t="s">
        <v>140</v>
      </c>
    </row>
    <row r="417" spans="1:65" s="2" customFormat="1" ht="24.2" customHeight="1">
      <c r="A417" s="35"/>
      <c r="B417" s="36"/>
      <c r="C417" s="252" t="s">
        <v>280</v>
      </c>
      <c r="D417" s="252" t="s">
        <v>224</v>
      </c>
      <c r="E417" s="253" t="s">
        <v>406</v>
      </c>
      <c r="F417" s="254" t="s">
        <v>407</v>
      </c>
      <c r="G417" s="255" t="s">
        <v>145</v>
      </c>
      <c r="H417" s="256">
        <v>795.45</v>
      </c>
      <c r="I417" s="257"/>
      <c r="J417" s="258"/>
      <c r="K417" s="259">
        <f>ROUND(P417*H417,2)</f>
        <v>0</v>
      </c>
      <c r="L417" s="254" t="s">
        <v>146</v>
      </c>
      <c r="M417" s="260"/>
      <c r="N417" s="261" t="s">
        <v>1</v>
      </c>
      <c r="O417" s="198" t="s">
        <v>37</v>
      </c>
      <c r="P417" s="199">
        <f>I417+J417</f>
        <v>0</v>
      </c>
      <c r="Q417" s="199">
        <f>ROUND(I417*H417,2)</f>
        <v>0</v>
      </c>
      <c r="R417" s="199">
        <f>ROUND(J417*H417,2)</f>
        <v>0</v>
      </c>
      <c r="S417" s="72"/>
      <c r="T417" s="200">
        <f>S417*H417</f>
        <v>0</v>
      </c>
      <c r="U417" s="200">
        <v>0</v>
      </c>
      <c r="V417" s="200">
        <f>U417*H417</f>
        <v>0</v>
      </c>
      <c r="W417" s="200">
        <v>0</v>
      </c>
      <c r="X417" s="201">
        <f>W417*H417</f>
        <v>0</v>
      </c>
      <c r="Y417" s="35"/>
      <c r="Z417" s="35"/>
      <c r="AA417" s="35"/>
      <c r="AB417" s="35"/>
      <c r="AC417" s="35"/>
      <c r="AD417" s="35"/>
      <c r="AE417" s="35"/>
      <c r="AR417" s="202" t="s">
        <v>169</v>
      </c>
      <c r="AT417" s="202" t="s">
        <v>224</v>
      </c>
      <c r="AU417" s="202" t="s">
        <v>84</v>
      </c>
      <c r="AY417" s="18" t="s">
        <v>140</v>
      </c>
      <c r="BE417" s="203">
        <f>IF(O417="základní",K417,0)</f>
        <v>0</v>
      </c>
      <c r="BF417" s="203">
        <f>IF(O417="snížená",K417,0)</f>
        <v>0</v>
      </c>
      <c r="BG417" s="203">
        <f>IF(O417="zákl. přenesená",K417,0)</f>
        <v>0</v>
      </c>
      <c r="BH417" s="203">
        <f>IF(O417="sníž. přenesená",K417,0)</f>
        <v>0</v>
      </c>
      <c r="BI417" s="203">
        <f>IF(O417="nulová",K417,0)</f>
        <v>0</v>
      </c>
      <c r="BJ417" s="18" t="s">
        <v>82</v>
      </c>
      <c r="BK417" s="203">
        <f>ROUND(P417*H417,2)</f>
        <v>0</v>
      </c>
      <c r="BL417" s="18" t="s">
        <v>147</v>
      </c>
      <c r="BM417" s="202" t="s">
        <v>408</v>
      </c>
    </row>
    <row r="418" spans="1:65" s="2" customFormat="1" ht="11.25">
      <c r="A418" s="35"/>
      <c r="B418" s="36"/>
      <c r="C418" s="37"/>
      <c r="D418" s="204" t="s">
        <v>148</v>
      </c>
      <c r="E418" s="37"/>
      <c r="F418" s="205" t="s">
        <v>407</v>
      </c>
      <c r="G418" s="37"/>
      <c r="H418" s="37"/>
      <c r="I418" s="206"/>
      <c r="J418" s="206"/>
      <c r="K418" s="37"/>
      <c r="L418" s="37"/>
      <c r="M418" s="40"/>
      <c r="N418" s="207"/>
      <c r="O418" s="208"/>
      <c r="P418" s="72"/>
      <c r="Q418" s="72"/>
      <c r="R418" s="72"/>
      <c r="S418" s="72"/>
      <c r="T418" s="72"/>
      <c r="U418" s="72"/>
      <c r="V418" s="72"/>
      <c r="W418" s="72"/>
      <c r="X418" s="73"/>
      <c r="Y418" s="35"/>
      <c r="Z418" s="35"/>
      <c r="AA418" s="35"/>
      <c r="AB418" s="35"/>
      <c r="AC418" s="35"/>
      <c r="AD418" s="35"/>
      <c r="AE418" s="35"/>
      <c r="AT418" s="18" t="s">
        <v>148</v>
      </c>
      <c r="AU418" s="18" t="s">
        <v>84</v>
      </c>
    </row>
    <row r="419" spans="1:65" s="2" customFormat="1" ht="24">
      <c r="A419" s="35"/>
      <c r="B419" s="36"/>
      <c r="C419" s="252" t="s">
        <v>409</v>
      </c>
      <c r="D419" s="252" t="s">
        <v>224</v>
      </c>
      <c r="E419" s="253" t="s">
        <v>410</v>
      </c>
      <c r="F419" s="254" t="s">
        <v>411</v>
      </c>
      <c r="G419" s="255" t="s">
        <v>145</v>
      </c>
      <c r="H419" s="256">
        <v>79.545000000000002</v>
      </c>
      <c r="I419" s="257"/>
      <c r="J419" s="258"/>
      <c r="K419" s="259">
        <f>ROUND(P419*H419,2)</f>
        <v>0</v>
      </c>
      <c r="L419" s="254" t="s">
        <v>146</v>
      </c>
      <c r="M419" s="260"/>
      <c r="N419" s="261" t="s">
        <v>1</v>
      </c>
      <c r="O419" s="198" t="s">
        <v>37</v>
      </c>
      <c r="P419" s="199">
        <f>I419+J419</f>
        <v>0</v>
      </c>
      <c r="Q419" s="199">
        <f>ROUND(I419*H419,2)</f>
        <v>0</v>
      </c>
      <c r="R419" s="199">
        <f>ROUND(J419*H419,2)</f>
        <v>0</v>
      </c>
      <c r="S419" s="72"/>
      <c r="T419" s="200">
        <f>S419*H419</f>
        <v>0</v>
      </c>
      <c r="U419" s="200">
        <v>0</v>
      </c>
      <c r="V419" s="200">
        <f>U419*H419</f>
        <v>0</v>
      </c>
      <c r="W419" s="200">
        <v>0</v>
      </c>
      <c r="X419" s="201">
        <f>W419*H419</f>
        <v>0</v>
      </c>
      <c r="Y419" s="35"/>
      <c r="Z419" s="35"/>
      <c r="AA419" s="35"/>
      <c r="AB419" s="35"/>
      <c r="AC419" s="35"/>
      <c r="AD419" s="35"/>
      <c r="AE419" s="35"/>
      <c r="AR419" s="202" t="s">
        <v>169</v>
      </c>
      <c r="AT419" s="202" t="s">
        <v>224</v>
      </c>
      <c r="AU419" s="202" t="s">
        <v>84</v>
      </c>
      <c r="AY419" s="18" t="s">
        <v>140</v>
      </c>
      <c r="BE419" s="203">
        <f>IF(O419="základní",K419,0)</f>
        <v>0</v>
      </c>
      <c r="BF419" s="203">
        <f>IF(O419="snížená",K419,0)</f>
        <v>0</v>
      </c>
      <c r="BG419" s="203">
        <f>IF(O419="zákl. přenesená",K419,0)</f>
        <v>0</v>
      </c>
      <c r="BH419" s="203">
        <f>IF(O419="sníž. přenesená",K419,0)</f>
        <v>0</v>
      </c>
      <c r="BI419" s="203">
        <f>IF(O419="nulová",K419,0)</f>
        <v>0</v>
      </c>
      <c r="BJ419" s="18" t="s">
        <v>82</v>
      </c>
      <c r="BK419" s="203">
        <f>ROUND(P419*H419,2)</f>
        <v>0</v>
      </c>
      <c r="BL419" s="18" t="s">
        <v>147</v>
      </c>
      <c r="BM419" s="202" t="s">
        <v>412</v>
      </c>
    </row>
    <row r="420" spans="1:65" s="2" customFormat="1" ht="19.5">
      <c r="A420" s="35"/>
      <c r="B420" s="36"/>
      <c r="C420" s="37"/>
      <c r="D420" s="204" t="s">
        <v>148</v>
      </c>
      <c r="E420" s="37"/>
      <c r="F420" s="205" t="s">
        <v>411</v>
      </c>
      <c r="G420" s="37"/>
      <c r="H420" s="37"/>
      <c r="I420" s="206"/>
      <c r="J420" s="206"/>
      <c r="K420" s="37"/>
      <c r="L420" s="37"/>
      <c r="M420" s="40"/>
      <c r="N420" s="207"/>
      <c r="O420" s="208"/>
      <c r="P420" s="72"/>
      <c r="Q420" s="72"/>
      <c r="R420" s="72"/>
      <c r="S420" s="72"/>
      <c r="T420" s="72"/>
      <c r="U420" s="72"/>
      <c r="V420" s="72"/>
      <c r="W420" s="72"/>
      <c r="X420" s="73"/>
      <c r="Y420" s="35"/>
      <c r="Z420" s="35"/>
      <c r="AA420" s="35"/>
      <c r="AB420" s="35"/>
      <c r="AC420" s="35"/>
      <c r="AD420" s="35"/>
      <c r="AE420" s="35"/>
      <c r="AT420" s="18" t="s">
        <v>148</v>
      </c>
      <c r="AU420" s="18" t="s">
        <v>84</v>
      </c>
    </row>
    <row r="421" spans="1:65" s="2" customFormat="1" ht="55.5" customHeight="1">
      <c r="A421" s="35"/>
      <c r="B421" s="36"/>
      <c r="C421" s="190" t="s">
        <v>283</v>
      </c>
      <c r="D421" s="190" t="s">
        <v>142</v>
      </c>
      <c r="E421" s="191" t="s">
        <v>413</v>
      </c>
      <c r="F421" s="192" t="s">
        <v>414</v>
      </c>
      <c r="G421" s="193" t="s">
        <v>145</v>
      </c>
      <c r="H421" s="194">
        <v>795.45</v>
      </c>
      <c r="I421" s="195"/>
      <c r="J421" s="195"/>
      <c r="K421" s="196">
        <f>ROUND(P421*H421,2)</f>
        <v>0</v>
      </c>
      <c r="L421" s="192" t="s">
        <v>146</v>
      </c>
      <c r="M421" s="40"/>
      <c r="N421" s="197" t="s">
        <v>1</v>
      </c>
      <c r="O421" s="198" t="s">
        <v>37</v>
      </c>
      <c r="P421" s="199">
        <f>I421+J421</f>
        <v>0</v>
      </c>
      <c r="Q421" s="199">
        <f>ROUND(I421*H421,2)</f>
        <v>0</v>
      </c>
      <c r="R421" s="199">
        <f>ROUND(J421*H421,2)</f>
        <v>0</v>
      </c>
      <c r="S421" s="72"/>
      <c r="T421" s="200">
        <f>S421*H421</f>
        <v>0</v>
      </c>
      <c r="U421" s="200">
        <v>0</v>
      </c>
      <c r="V421" s="200">
        <f>U421*H421</f>
        <v>0</v>
      </c>
      <c r="W421" s="200">
        <v>0</v>
      </c>
      <c r="X421" s="201">
        <f>W421*H421</f>
        <v>0</v>
      </c>
      <c r="Y421" s="35"/>
      <c r="Z421" s="35"/>
      <c r="AA421" s="35"/>
      <c r="AB421" s="35"/>
      <c r="AC421" s="35"/>
      <c r="AD421" s="35"/>
      <c r="AE421" s="35"/>
      <c r="AR421" s="202" t="s">
        <v>147</v>
      </c>
      <c r="AT421" s="202" t="s">
        <v>142</v>
      </c>
      <c r="AU421" s="202" t="s">
        <v>84</v>
      </c>
      <c r="AY421" s="18" t="s">
        <v>140</v>
      </c>
      <c r="BE421" s="203">
        <f>IF(O421="základní",K421,0)</f>
        <v>0</v>
      </c>
      <c r="BF421" s="203">
        <f>IF(O421="snížená",K421,0)</f>
        <v>0</v>
      </c>
      <c r="BG421" s="203">
        <f>IF(O421="zákl. přenesená",K421,0)</f>
        <v>0</v>
      </c>
      <c r="BH421" s="203">
        <f>IF(O421="sníž. přenesená",K421,0)</f>
        <v>0</v>
      </c>
      <c r="BI421" s="203">
        <f>IF(O421="nulová",K421,0)</f>
        <v>0</v>
      </c>
      <c r="BJ421" s="18" t="s">
        <v>82</v>
      </c>
      <c r="BK421" s="203">
        <f>ROUND(P421*H421,2)</f>
        <v>0</v>
      </c>
      <c r="BL421" s="18" t="s">
        <v>147</v>
      </c>
      <c r="BM421" s="202" t="s">
        <v>415</v>
      </c>
    </row>
    <row r="422" spans="1:65" s="2" customFormat="1" ht="29.25">
      <c r="A422" s="35"/>
      <c r="B422" s="36"/>
      <c r="C422" s="37"/>
      <c r="D422" s="204" t="s">
        <v>148</v>
      </c>
      <c r="E422" s="37"/>
      <c r="F422" s="205" t="s">
        <v>414</v>
      </c>
      <c r="G422" s="37"/>
      <c r="H422" s="37"/>
      <c r="I422" s="206"/>
      <c r="J422" s="206"/>
      <c r="K422" s="37"/>
      <c r="L422" s="37"/>
      <c r="M422" s="40"/>
      <c r="N422" s="207"/>
      <c r="O422" s="208"/>
      <c r="P422" s="72"/>
      <c r="Q422" s="72"/>
      <c r="R422" s="72"/>
      <c r="S422" s="72"/>
      <c r="T422" s="72"/>
      <c r="U422" s="72"/>
      <c r="V422" s="72"/>
      <c r="W422" s="72"/>
      <c r="X422" s="73"/>
      <c r="Y422" s="35"/>
      <c r="Z422" s="35"/>
      <c r="AA422" s="35"/>
      <c r="AB422" s="35"/>
      <c r="AC422" s="35"/>
      <c r="AD422" s="35"/>
      <c r="AE422" s="35"/>
      <c r="AT422" s="18" t="s">
        <v>148</v>
      </c>
      <c r="AU422" s="18" t="s">
        <v>84</v>
      </c>
    </row>
    <row r="423" spans="1:65" s="13" customFormat="1" ht="22.5">
      <c r="B423" s="209"/>
      <c r="C423" s="210"/>
      <c r="D423" s="204" t="s">
        <v>149</v>
      </c>
      <c r="E423" s="211" t="s">
        <v>1</v>
      </c>
      <c r="F423" s="212" t="s">
        <v>405</v>
      </c>
      <c r="G423" s="210"/>
      <c r="H423" s="211" t="s">
        <v>1</v>
      </c>
      <c r="I423" s="213"/>
      <c r="J423" s="213"/>
      <c r="K423" s="210"/>
      <c r="L423" s="210"/>
      <c r="M423" s="214"/>
      <c r="N423" s="215"/>
      <c r="O423" s="216"/>
      <c r="P423" s="216"/>
      <c r="Q423" s="216"/>
      <c r="R423" s="216"/>
      <c r="S423" s="216"/>
      <c r="T423" s="216"/>
      <c r="U423" s="216"/>
      <c r="V423" s="216"/>
      <c r="W423" s="216"/>
      <c r="X423" s="217"/>
      <c r="AT423" s="218" t="s">
        <v>149</v>
      </c>
      <c r="AU423" s="218" t="s">
        <v>84</v>
      </c>
      <c r="AV423" s="13" t="s">
        <v>82</v>
      </c>
      <c r="AW423" s="13" t="s">
        <v>5</v>
      </c>
      <c r="AX423" s="13" t="s">
        <v>74</v>
      </c>
      <c r="AY423" s="218" t="s">
        <v>140</v>
      </c>
    </row>
    <row r="424" spans="1:65" s="13" customFormat="1" ht="11.25">
      <c r="B424" s="209"/>
      <c r="C424" s="210"/>
      <c r="D424" s="204" t="s">
        <v>149</v>
      </c>
      <c r="E424" s="211" t="s">
        <v>1</v>
      </c>
      <c r="F424" s="212" t="s">
        <v>234</v>
      </c>
      <c r="G424" s="210"/>
      <c r="H424" s="211" t="s">
        <v>1</v>
      </c>
      <c r="I424" s="213"/>
      <c r="J424" s="213"/>
      <c r="K424" s="210"/>
      <c r="L424" s="210"/>
      <c r="M424" s="214"/>
      <c r="N424" s="215"/>
      <c r="O424" s="216"/>
      <c r="P424" s="216"/>
      <c r="Q424" s="216"/>
      <c r="R424" s="216"/>
      <c r="S424" s="216"/>
      <c r="T424" s="216"/>
      <c r="U424" s="216"/>
      <c r="V424" s="216"/>
      <c r="W424" s="216"/>
      <c r="X424" s="217"/>
      <c r="AT424" s="218" t="s">
        <v>149</v>
      </c>
      <c r="AU424" s="218" t="s">
        <v>84</v>
      </c>
      <c r="AV424" s="13" t="s">
        <v>82</v>
      </c>
      <c r="AW424" s="13" t="s">
        <v>5</v>
      </c>
      <c r="AX424" s="13" t="s">
        <v>74</v>
      </c>
      <c r="AY424" s="218" t="s">
        <v>140</v>
      </c>
    </row>
    <row r="425" spans="1:65" s="14" customFormat="1" ht="11.25">
      <c r="B425" s="219"/>
      <c r="C425" s="220"/>
      <c r="D425" s="204" t="s">
        <v>149</v>
      </c>
      <c r="E425" s="221" t="s">
        <v>1</v>
      </c>
      <c r="F425" s="222" t="s">
        <v>306</v>
      </c>
      <c r="G425" s="220"/>
      <c r="H425" s="223">
        <v>795.45</v>
      </c>
      <c r="I425" s="224"/>
      <c r="J425" s="224"/>
      <c r="K425" s="220"/>
      <c r="L425" s="220"/>
      <c r="M425" s="225"/>
      <c r="N425" s="226"/>
      <c r="O425" s="227"/>
      <c r="P425" s="227"/>
      <c r="Q425" s="227"/>
      <c r="R425" s="227"/>
      <c r="S425" s="227"/>
      <c r="T425" s="227"/>
      <c r="U425" s="227"/>
      <c r="V425" s="227"/>
      <c r="W425" s="227"/>
      <c r="X425" s="228"/>
      <c r="AT425" s="229" t="s">
        <v>149</v>
      </c>
      <c r="AU425" s="229" t="s">
        <v>84</v>
      </c>
      <c r="AV425" s="14" t="s">
        <v>84</v>
      </c>
      <c r="AW425" s="14" t="s">
        <v>5</v>
      </c>
      <c r="AX425" s="14" t="s">
        <v>74</v>
      </c>
      <c r="AY425" s="229" t="s">
        <v>140</v>
      </c>
    </row>
    <row r="426" spans="1:65" s="16" customFormat="1" ht="11.25">
      <c r="B426" s="241"/>
      <c r="C426" s="242"/>
      <c r="D426" s="204" t="s">
        <v>149</v>
      </c>
      <c r="E426" s="243" t="s">
        <v>1</v>
      </c>
      <c r="F426" s="244" t="s">
        <v>154</v>
      </c>
      <c r="G426" s="242"/>
      <c r="H426" s="245">
        <v>795.45</v>
      </c>
      <c r="I426" s="246"/>
      <c r="J426" s="246"/>
      <c r="K426" s="242"/>
      <c r="L426" s="242"/>
      <c r="M426" s="247"/>
      <c r="N426" s="248"/>
      <c r="O426" s="249"/>
      <c r="P426" s="249"/>
      <c r="Q426" s="249"/>
      <c r="R426" s="249"/>
      <c r="S426" s="249"/>
      <c r="T426" s="249"/>
      <c r="U426" s="249"/>
      <c r="V426" s="249"/>
      <c r="W426" s="249"/>
      <c r="X426" s="250"/>
      <c r="AT426" s="251" t="s">
        <v>149</v>
      </c>
      <c r="AU426" s="251" t="s">
        <v>84</v>
      </c>
      <c r="AV426" s="16" t="s">
        <v>147</v>
      </c>
      <c r="AW426" s="16" t="s">
        <v>5</v>
      </c>
      <c r="AX426" s="16" t="s">
        <v>82</v>
      </c>
      <c r="AY426" s="251" t="s">
        <v>140</v>
      </c>
    </row>
    <row r="427" spans="1:65" s="2" customFormat="1" ht="48">
      <c r="A427" s="35"/>
      <c r="B427" s="36"/>
      <c r="C427" s="190" t="s">
        <v>416</v>
      </c>
      <c r="D427" s="190" t="s">
        <v>142</v>
      </c>
      <c r="E427" s="191" t="s">
        <v>417</v>
      </c>
      <c r="F427" s="192" t="s">
        <v>418</v>
      </c>
      <c r="G427" s="193" t="s">
        <v>145</v>
      </c>
      <c r="H427" s="194">
        <v>795.45</v>
      </c>
      <c r="I427" s="195"/>
      <c r="J427" s="195"/>
      <c r="K427" s="196">
        <f>ROUND(P427*H427,2)</f>
        <v>0</v>
      </c>
      <c r="L427" s="192" t="s">
        <v>146</v>
      </c>
      <c r="M427" s="40"/>
      <c r="N427" s="197" t="s">
        <v>1</v>
      </c>
      <c r="O427" s="198" t="s">
        <v>37</v>
      </c>
      <c r="P427" s="199">
        <f>I427+J427</f>
        <v>0</v>
      </c>
      <c r="Q427" s="199">
        <f>ROUND(I427*H427,2)</f>
        <v>0</v>
      </c>
      <c r="R427" s="199">
        <f>ROUND(J427*H427,2)</f>
        <v>0</v>
      </c>
      <c r="S427" s="72"/>
      <c r="T427" s="200">
        <f>S427*H427</f>
        <v>0</v>
      </c>
      <c r="U427" s="200">
        <v>0</v>
      </c>
      <c r="V427" s="200">
        <f>U427*H427</f>
        <v>0</v>
      </c>
      <c r="W427" s="200">
        <v>0</v>
      </c>
      <c r="X427" s="201">
        <f>W427*H427</f>
        <v>0</v>
      </c>
      <c r="Y427" s="35"/>
      <c r="Z427" s="35"/>
      <c r="AA427" s="35"/>
      <c r="AB427" s="35"/>
      <c r="AC427" s="35"/>
      <c r="AD427" s="35"/>
      <c r="AE427" s="35"/>
      <c r="AR427" s="202" t="s">
        <v>147</v>
      </c>
      <c r="AT427" s="202" t="s">
        <v>142</v>
      </c>
      <c r="AU427" s="202" t="s">
        <v>84</v>
      </c>
      <c r="AY427" s="18" t="s">
        <v>140</v>
      </c>
      <c r="BE427" s="203">
        <f>IF(O427="základní",K427,0)</f>
        <v>0</v>
      </c>
      <c r="BF427" s="203">
        <f>IF(O427="snížená",K427,0)</f>
        <v>0</v>
      </c>
      <c r="BG427" s="203">
        <f>IF(O427="zákl. přenesená",K427,0)</f>
        <v>0</v>
      </c>
      <c r="BH427" s="203">
        <f>IF(O427="sníž. přenesená",K427,0)</f>
        <v>0</v>
      </c>
      <c r="BI427" s="203">
        <f>IF(O427="nulová",K427,0)</f>
        <v>0</v>
      </c>
      <c r="BJ427" s="18" t="s">
        <v>82</v>
      </c>
      <c r="BK427" s="203">
        <f>ROUND(P427*H427,2)</f>
        <v>0</v>
      </c>
      <c r="BL427" s="18" t="s">
        <v>147</v>
      </c>
      <c r="BM427" s="202" t="s">
        <v>419</v>
      </c>
    </row>
    <row r="428" spans="1:65" s="2" customFormat="1" ht="29.25">
      <c r="A428" s="35"/>
      <c r="B428" s="36"/>
      <c r="C428" s="37"/>
      <c r="D428" s="204" t="s">
        <v>148</v>
      </c>
      <c r="E428" s="37"/>
      <c r="F428" s="205" t="s">
        <v>418</v>
      </c>
      <c r="G428" s="37"/>
      <c r="H428" s="37"/>
      <c r="I428" s="206"/>
      <c r="J428" s="206"/>
      <c r="K428" s="37"/>
      <c r="L428" s="37"/>
      <c r="M428" s="40"/>
      <c r="N428" s="207"/>
      <c r="O428" s="208"/>
      <c r="P428" s="72"/>
      <c r="Q428" s="72"/>
      <c r="R428" s="72"/>
      <c r="S428" s="72"/>
      <c r="T428" s="72"/>
      <c r="U428" s="72"/>
      <c r="V428" s="72"/>
      <c r="W428" s="72"/>
      <c r="X428" s="73"/>
      <c r="Y428" s="35"/>
      <c r="Z428" s="35"/>
      <c r="AA428" s="35"/>
      <c r="AB428" s="35"/>
      <c r="AC428" s="35"/>
      <c r="AD428" s="35"/>
      <c r="AE428" s="35"/>
      <c r="AT428" s="18" t="s">
        <v>148</v>
      </c>
      <c r="AU428" s="18" t="s">
        <v>84</v>
      </c>
    </row>
    <row r="429" spans="1:65" s="13" customFormat="1" ht="22.5">
      <c r="B429" s="209"/>
      <c r="C429" s="210"/>
      <c r="D429" s="204" t="s">
        <v>149</v>
      </c>
      <c r="E429" s="211" t="s">
        <v>1</v>
      </c>
      <c r="F429" s="212" t="s">
        <v>405</v>
      </c>
      <c r="G429" s="210"/>
      <c r="H429" s="211" t="s">
        <v>1</v>
      </c>
      <c r="I429" s="213"/>
      <c r="J429" s="213"/>
      <c r="K429" s="210"/>
      <c r="L429" s="210"/>
      <c r="M429" s="214"/>
      <c r="N429" s="215"/>
      <c r="O429" s="216"/>
      <c r="P429" s="216"/>
      <c r="Q429" s="216"/>
      <c r="R429" s="216"/>
      <c r="S429" s="216"/>
      <c r="T429" s="216"/>
      <c r="U429" s="216"/>
      <c r="V429" s="216"/>
      <c r="W429" s="216"/>
      <c r="X429" s="217"/>
      <c r="AT429" s="218" t="s">
        <v>149</v>
      </c>
      <c r="AU429" s="218" t="s">
        <v>84</v>
      </c>
      <c r="AV429" s="13" t="s">
        <v>82</v>
      </c>
      <c r="AW429" s="13" t="s">
        <v>5</v>
      </c>
      <c r="AX429" s="13" t="s">
        <v>74</v>
      </c>
      <c r="AY429" s="218" t="s">
        <v>140</v>
      </c>
    </row>
    <row r="430" spans="1:65" s="13" customFormat="1" ht="11.25">
      <c r="B430" s="209"/>
      <c r="C430" s="210"/>
      <c r="D430" s="204" t="s">
        <v>149</v>
      </c>
      <c r="E430" s="211" t="s">
        <v>1</v>
      </c>
      <c r="F430" s="212" t="s">
        <v>234</v>
      </c>
      <c r="G430" s="210"/>
      <c r="H430" s="211" t="s">
        <v>1</v>
      </c>
      <c r="I430" s="213"/>
      <c r="J430" s="213"/>
      <c r="K430" s="210"/>
      <c r="L430" s="210"/>
      <c r="M430" s="214"/>
      <c r="N430" s="215"/>
      <c r="O430" s="216"/>
      <c r="P430" s="216"/>
      <c r="Q430" s="216"/>
      <c r="R430" s="216"/>
      <c r="S430" s="216"/>
      <c r="T430" s="216"/>
      <c r="U430" s="216"/>
      <c r="V430" s="216"/>
      <c r="W430" s="216"/>
      <c r="X430" s="217"/>
      <c r="AT430" s="218" t="s">
        <v>149</v>
      </c>
      <c r="AU430" s="218" t="s">
        <v>84</v>
      </c>
      <c r="AV430" s="13" t="s">
        <v>82</v>
      </c>
      <c r="AW430" s="13" t="s">
        <v>5</v>
      </c>
      <c r="AX430" s="13" t="s">
        <v>74</v>
      </c>
      <c r="AY430" s="218" t="s">
        <v>140</v>
      </c>
    </row>
    <row r="431" spans="1:65" s="14" customFormat="1" ht="11.25">
      <c r="B431" s="219"/>
      <c r="C431" s="220"/>
      <c r="D431" s="204" t="s">
        <v>149</v>
      </c>
      <c r="E431" s="221" t="s">
        <v>1</v>
      </c>
      <c r="F431" s="222" t="s">
        <v>306</v>
      </c>
      <c r="G431" s="220"/>
      <c r="H431" s="223">
        <v>795.45</v>
      </c>
      <c r="I431" s="224"/>
      <c r="J431" s="224"/>
      <c r="K431" s="220"/>
      <c r="L431" s="220"/>
      <c r="M431" s="225"/>
      <c r="N431" s="226"/>
      <c r="O431" s="227"/>
      <c r="P431" s="227"/>
      <c r="Q431" s="227"/>
      <c r="R431" s="227"/>
      <c r="S431" s="227"/>
      <c r="T431" s="227"/>
      <c r="U431" s="227"/>
      <c r="V431" s="227"/>
      <c r="W431" s="227"/>
      <c r="X431" s="228"/>
      <c r="AT431" s="229" t="s">
        <v>149</v>
      </c>
      <c r="AU431" s="229" t="s">
        <v>84</v>
      </c>
      <c r="AV431" s="14" t="s">
        <v>84</v>
      </c>
      <c r="AW431" s="14" t="s">
        <v>5</v>
      </c>
      <c r="AX431" s="14" t="s">
        <v>74</v>
      </c>
      <c r="AY431" s="229" t="s">
        <v>140</v>
      </c>
    </row>
    <row r="432" spans="1:65" s="16" customFormat="1" ht="11.25">
      <c r="B432" s="241"/>
      <c r="C432" s="242"/>
      <c r="D432" s="204" t="s">
        <v>149</v>
      </c>
      <c r="E432" s="243" t="s">
        <v>1</v>
      </c>
      <c r="F432" s="244" t="s">
        <v>154</v>
      </c>
      <c r="G432" s="242"/>
      <c r="H432" s="245">
        <v>795.45</v>
      </c>
      <c r="I432" s="246"/>
      <c r="J432" s="246"/>
      <c r="K432" s="242"/>
      <c r="L432" s="242"/>
      <c r="M432" s="247"/>
      <c r="N432" s="248"/>
      <c r="O432" s="249"/>
      <c r="P432" s="249"/>
      <c r="Q432" s="249"/>
      <c r="R432" s="249"/>
      <c r="S432" s="249"/>
      <c r="T432" s="249"/>
      <c r="U432" s="249"/>
      <c r="V432" s="249"/>
      <c r="W432" s="249"/>
      <c r="X432" s="250"/>
      <c r="AT432" s="251" t="s">
        <v>149</v>
      </c>
      <c r="AU432" s="251" t="s">
        <v>84</v>
      </c>
      <c r="AV432" s="16" t="s">
        <v>147</v>
      </c>
      <c r="AW432" s="16" t="s">
        <v>5</v>
      </c>
      <c r="AX432" s="16" t="s">
        <v>82</v>
      </c>
      <c r="AY432" s="251" t="s">
        <v>140</v>
      </c>
    </row>
    <row r="433" spans="1:65" s="2" customFormat="1" ht="48">
      <c r="A433" s="35"/>
      <c r="B433" s="36"/>
      <c r="C433" s="190" t="s">
        <v>287</v>
      </c>
      <c r="D433" s="190" t="s">
        <v>142</v>
      </c>
      <c r="E433" s="191" t="s">
        <v>420</v>
      </c>
      <c r="F433" s="192" t="s">
        <v>421</v>
      </c>
      <c r="G433" s="193" t="s">
        <v>317</v>
      </c>
      <c r="H433" s="194">
        <v>127.95</v>
      </c>
      <c r="I433" s="195"/>
      <c r="J433" s="195"/>
      <c r="K433" s="196">
        <f>ROUND(P433*H433,2)</f>
        <v>0</v>
      </c>
      <c r="L433" s="192" t="s">
        <v>146</v>
      </c>
      <c r="M433" s="40"/>
      <c r="N433" s="197" t="s">
        <v>1</v>
      </c>
      <c r="O433" s="198" t="s">
        <v>37</v>
      </c>
      <c r="P433" s="199">
        <f>I433+J433</f>
        <v>0</v>
      </c>
      <c r="Q433" s="199">
        <f>ROUND(I433*H433,2)</f>
        <v>0</v>
      </c>
      <c r="R433" s="199">
        <f>ROUND(J433*H433,2)</f>
        <v>0</v>
      </c>
      <c r="S433" s="72"/>
      <c r="T433" s="200">
        <f>S433*H433</f>
        <v>0</v>
      </c>
      <c r="U433" s="200">
        <v>0</v>
      </c>
      <c r="V433" s="200">
        <f>U433*H433</f>
        <v>0</v>
      </c>
      <c r="W433" s="200">
        <v>0</v>
      </c>
      <c r="X433" s="201">
        <f>W433*H433</f>
        <v>0</v>
      </c>
      <c r="Y433" s="35"/>
      <c r="Z433" s="35"/>
      <c r="AA433" s="35"/>
      <c r="AB433" s="35"/>
      <c r="AC433" s="35"/>
      <c r="AD433" s="35"/>
      <c r="AE433" s="35"/>
      <c r="AR433" s="202" t="s">
        <v>147</v>
      </c>
      <c r="AT433" s="202" t="s">
        <v>142</v>
      </c>
      <c r="AU433" s="202" t="s">
        <v>84</v>
      </c>
      <c r="AY433" s="18" t="s">
        <v>140</v>
      </c>
      <c r="BE433" s="203">
        <f>IF(O433="základní",K433,0)</f>
        <v>0</v>
      </c>
      <c r="BF433" s="203">
        <f>IF(O433="snížená",K433,0)</f>
        <v>0</v>
      </c>
      <c r="BG433" s="203">
        <f>IF(O433="zákl. přenesená",K433,0)</f>
        <v>0</v>
      </c>
      <c r="BH433" s="203">
        <f>IF(O433="sníž. přenesená",K433,0)</f>
        <v>0</v>
      </c>
      <c r="BI433" s="203">
        <f>IF(O433="nulová",K433,0)</f>
        <v>0</v>
      </c>
      <c r="BJ433" s="18" t="s">
        <v>82</v>
      </c>
      <c r="BK433" s="203">
        <f>ROUND(P433*H433,2)</f>
        <v>0</v>
      </c>
      <c r="BL433" s="18" t="s">
        <v>147</v>
      </c>
      <c r="BM433" s="202" t="s">
        <v>422</v>
      </c>
    </row>
    <row r="434" spans="1:65" s="2" customFormat="1" ht="29.25">
      <c r="A434" s="35"/>
      <c r="B434" s="36"/>
      <c r="C434" s="37"/>
      <c r="D434" s="204" t="s">
        <v>148</v>
      </c>
      <c r="E434" s="37"/>
      <c r="F434" s="205" t="s">
        <v>421</v>
      </c>
      <c r="G434" s="37"/>
      <c r="H434" s="37"/>
      <c r="I434" s="206"/>
      <c r="J434" s="206"/>
      <c r="K434" s="37"/>
      <c r="L434" s="37"/>
      <c r="M434" s="40"/>
      <c r="N434" s="207"/>
      <c r="O434" s="208"/>
      <c r="P434" s="72"/>
      <c r="Q434" s="72"/>
      <c r="R434" s="72"/>
      <c r="S434" s="72"/>
      <c r="T434" s="72"/>
      <c r="U434" s="72"/>
      <c r="V434" s="72"/>
      <c r="W434" s="72"/>
      <c r="X434" s="73"/>
      <c r="Y434" s="35"/>
      <c r="Z434" s="35"/>
      <c r="AA434" s="35"/>
      <c r="AB434" s="35"/>
      <c r="AC434" s="35"/>
      <c r="AD434" s="35"/>
      <c r="AE434" s="35"/>
      <c r="AT434" s="18" t="s">
        <v>148</v>
      </c>
      <c r="AU434" s="18" t="s">
        <v>84</v>
      </c>
    </row>
    <row r="435" spans="1:65" s="13" customFormat="1" ht="22.5">
      <c r="B435" s="209"/>
      <c r="C435" s="210"/>
      <c r="D435" s="204" t="s">
        <v>149</v>
      </c>
      <c r="E435" s="211" t="s">
        <v>1</v>
      </c>
      <c r="F435" s="212" t="s">
        <v>423</v>
      </c>
      <c r="G435" s="210"/>
      <c r="H435" s="211" t="s">
        <v>1</v>
      </c>
      <c r="I435" s="213"/>
      <c r="J435" s="213"/>
      <c r="K435" s="210"/>
      <c r="L435" s="210"/>
      <c r="M435" s="214"/>
      <c r="N435" s="215"/>
      <c r="O435" s="216"/>
      <c r="P435" s="216"/>
      <c r="Q435" s="216"/>
      <c r="R435" s="216"/>
      <c r="S435" s="216"/>
      <c r="T435" s="216"/>
      <c r="U435" s="216"/>
      <c r="V435" s="216"/>
      <c r="W435" s="216"/>
      <c r="X435" s="217"/>
      <c r="AT435" s="218" t="s">
        <v>149</v>
      </c>
      <c r="AU435" s="218" t="s">
        <v>84</v>
      </c>
      <c r="AV435" s="13" t="s">
        <v>82</v>
      </c>
      <c r="AW435" s="13" t="s">
        <v>5</v>
      </c>
      <c r="AX435" s="13" t="s">
        <v>74</v>
      </c>
      <c r="AY435" s="218" t="s">
        <v>140</v>
      </c>
    </row>
    <row r="436" spans="1:65" s="13" customFormat="1" ht="11.25">
      <c r="B436" s="209"/>
      <c r="C436" s="210"/>
      <c r="D436" s="204" t="s">
        <v>149</v>
      </c>
      <c r="E436" s="211" t="s">
        <v>1</v>
      </c>
      <c r="F436" s="212" t="s">
        <v>234</v>
      </c>
      <c r="G436" s="210"/>
      <c r="H436" s="211" t="s">
        <v>1</v>
      </c>
      <c r="I436" s="213"/>
      <c r="J436" s="213"/>
      <c r="K436" s="210"/>
      <c r="L436" s="210"/>
      <c r="M436" s="214"/>
      <c r="N436" s="215"/>
      <c r="O436" s="216"/>
      <c r="P436" s="216"/>
      <c r="Q436" s="216"/>
      <c r="R436" s="216"/>
      <c r="S436" s="216"/>
      <c r="T436" s="216"/>
      <c r="U436" s="216"/>
      <c r="V436" s="216"/>
      <c r="W436" s="216"/>
      <c r="X436" s="217"/>
      <c r="AT436" s="218" t="s">
        <v>149</v>
      </c>
      <c r="AU436" s="218" t="s">
        <v>84</v>
      </c>
      <c r="AV436" s="13" t="s">
        <v>82</v>
      </c>
      <c r="AW436" s="13" t="s">
        <v>5</v>
      </c>
      <c r="AX436" s="13" t="s">
        <v>74</v>
      </c>
      <c r="AY436" s="218" t="s">
        <v>140</v>
      </c>
    </row>
    <row r="437" spans="1:65" s="14" customFormat="1" ht="11.25">
      <c r="B437" s="219"/>
      <c r="C437" s="220"/>
      <c r="D437" s="204" t="s">
        <v>149</v>
      </c>
      <c r="E437" s="221" t="s">
        <v>1</v>
      </c>
      <c r="F437" s="222" t="s">
        <v>424</v>
      </c>
      <c r="G437" s="220"/>
      <c r="H437" s="223">
        <v>127.95</v>
      </c>
      <c r="I437" s="224"/>
      <c r="J437" s="224"/>
      <c r="K437" s="220"/>
      <c r="L437" s="220"/>
      <c r="M437" s="225"/>
      <c r="N437" s="226"/>
      <c r="O437" s="227"/>
      <c r="P437" s="227"/>
      <c r="Q437" s="227"/>
      <c r="R437" s="227"/>
      <c r="S437" s="227"/>
      <c r="T437" s="227"/>
      <c r="U437" s="227"/>
      <c r="V437" s="227"/>
      <c r="W437" s="227"/>
      <c r="X437" s="228"/>
      <c r="AT437" s="229" t="s">
        <v>149</v>
      </c>
      <c r="AU437" s="229" t="s">
        <v>84</v>
      </c>
      <c r="AV437" s="14" t="s">
        <v>84</v>
      </c>
      <c r="AW437" s="14" t="s">
        <v>5</v>
      </c>
      <c r="AX437" s="14" t="s">
        <v>74</v>
      </c>
      <c r="AY437" s="229" t="s">
        <v>140</v>
      </c>
    </row>
    <row r="438" spans="1:65" s="16" customFormat="1" ht="11.25">
      <c r="B438" s="241"/>
      <c r="C438" s="242"/>
      <c r="D438" s="204" t="s">
        <v>149</v>
      </c>
      <c r="E438" s="243" t="s">
        <v>1</v>
      </c>
      <c r="F438" s="244" t="s">
        <v>154</v>
      </c>
      <c r="G438" s="242"/>
      <c r="H438" s="245">
        <v>127.95</v>
      </c>
      <c r="I438" s="246"/>
      <c r="J438" s="246"/>
      <c r="K438" s="242"/>
      <c r="L438" s="242"/>
      <c r="M438" s="247"/>
      <c r="N438" s="248"/>
      <c r="O438" s="249"/>
      <c r="P438" s="249"/>
      <c r="Q438" s="249"/>
      <c r="R438" s="249"/>
      <c r="S438" s="249"/>
      <c r="T438" s="249"/>
      <c r="U438" s="249"/>
      <c r="V438" s="249"/>
      <c r="W438" s="249"/>
      <c r="X438" s="250"/>
      <c r="AT438" s="251" t="s">
        <v>149</v>
      </c>
      <c r="AU438" s="251" t="s">
        <v>84</v>
      </c>
      <c r="AV438" s="16" t="s">
        <v>147</v>
      </c>
      <c r="AW438" s="16" t="s">
        <v>5</v>
      </c>
      <c r="AX438" s="16" t="s">
        <v>82</v>
      </c>
      <c r="AY438" s="251" t="s">
        <v>140</v>
      </c>
    </row>
    <row r="439" spans="1:65" s="2" customFormat="1" ht="24.2" customHeight="1">
      <c r="A439" s="35"/>
      <c r="B439" s="36"/>
      <c r="C439" s="252" t="s">
        <v>425</v>
      </c>
      <c r="D439" s="252" t="s">
        <v>224</v>
      </c>
      <c r="E439" s="253" t="s">
        <v>426</v>
      </c>
      <c r="F439" s="254" t="s">
        <v>427</v>
      </c>
      <c r="G439" s="255" t="s">
        <v>145</v>
      </c>
      <c r="H439" s="256">
        <v>143.304</v>
      </c>
      <c r="I439" s="257"/>
      <c r="J439" s="258"/>
      <c r="K439" s="259">
        <f>ROUND(P439*H439,2)</f>
        <v>0</v>
      </c>
      <c r="L439" s="254" t="s">
        <v>146</v>
      </c>
      <c r="M439" s="260"/>
      <c r="N439" s="261" t="s">
        <v>1</v>
      </c>
      <c r="O439" s="198" t="s">
        <v>37</v>
      </c>
      <c r="P439" s="199">
        <f>I439+J439</f>
        <v>0</v>
      </c>
      <c r="Q439" s="199">
        <f>ROUND(I439*H439,2)</f>
        <v>0</v>
      </c>
      <c r="R439" s="199">
        <f>ROUND(J439*H439,2)</f>
        <v>0</v>
      </c>
      <c r="S439" s="72"/>
      <c r="T439" s="200">
        <f>S439*H439</f>
        <v>0</v>
      </c>
      <c r="U439" s="200">
        <v>0</v>
      </c>
      <c r="V439" s="200">
        <f>U439*H439</f>
        <v>0</v>
      </c>
      <c r="W439" s="200">
        <v>0</v>
      </c>
      <c r="X439" s="201">
        <f>W439*H439</f>
        <v>0</v>
      </c>
      <c r="Y439" s="35"/>
      <c r="Z439" s="35"/>
      <c r="AA439" s="35"/>
      <c r="AB439" s="35"/>
      <c r="AC439" s="35"/>
      <c r="AD439" s="35"/>
      <c r="AE439" s="35"/>
      <c r="AR439" s="202" t="s">
        <v>169</v>
      </c>
      <c r="AT439" s="202" t="s">
        <v>224</v>
      </c>
      <c r="AU439" s="202" t="s">
        <v>84</v>
      </c>
      <c r="AY439" s="18" t="s">
        <v>140</v>
      </c>
      <c r="BE439" s="203">
        <f>IF(O439="základní",K439,0)</f>
        <v>0</v>
      </c>
      <c r="BF439" s="203">
        <f>IF(O439="snížená",K439,0)</f>
        <v>0</v>
      </c>
      <c r="BG439" s="203">
        <f>IF(O439="zákl. přenesená",K439,0)</f>
        <v>0</v>
      </c>
      <c r="BH439" s="203">
        <f>IF(O439="sníž. přenesená",K439,0)</f>
        <v>0</v>
      </c>
      <c r="BI439" s="203">
        <f>IF(O439="nulová",K439,0)</f>
        <v>0</v>
      </c>
      <c r="BJ439" s="18" t="s">
        <v>82</v>
      </c>
      <c r="BK439" s="203">
        <f>ROUND(P439*H439,2)</f>
        <v>0</v>
      </c>
      <c r="BL439" s="18" t="s">
        <v>147</v>
      </c>
      <c r="BM439" s="202" t="s">
        <v>428</v>
      </c>
    </row>
    <row r="440" spans="1:65" s="2" customFormat="1" ht="11.25">
      <c r="A440" s="35"/>
      <c r="B440" s="36"/>
      <c r="C440" s="37"/>
      <c r="D440" s="204" t="s">
        <v>148</v>
      </c>
      <c r="E440" s="37"/>
      <c r="F440" s="205" t="s">
        <v>427</v>
      </c>
      <c r="G440" s="37"/>
      <c r="H440" s="37"/>
      <c r="I440" s="206"/>
      <c r="J440" s="206"/>
      <c r="K440" s="37"/>
      <c r="L440" s="37"/>
      <c r="M440" s="40"/>
      <c r="N440" s="207"/>
      <c r="O440" s="208"/>
      <c r="P440" s="72"/>
      <c r="Q440" s="72"/>
      <c r="R440" s="72"/>
      <c r="S440" s="72"/>
      <c r="T440" s="72"/>
      <c r="U440" s="72"/>
      <c r="V440" s="72"/>
      <c r="W440" s="72"/>
      <c r="X440" s="73"/>
      <c r="Y440" s="35"/>
      <c r="Z440" s="35"/>
      <c r="AA440" s="35"/>
      <c r="AB440" s="35"/>
      <c r="AC440" s="35"/>
      <c r="AD440" s="35"/>
      <c r="AE440" s="35"/>
      <c r="AT440" s="18" t="s">
        <v>148</v>
      </c>
      <c r="AU440" s="18" t="s">
        <v>84</v>
      </c>
    </row>
    <row r="441" spans="1:65" s="2" customFormat="1" ht="16.5" customHeight="1">
      <c r="A441" s="35"/>
      <c r="B441" s="36"/>
      <c r="C441" s="190" t="s">
        <v>294</v>
      </c>
      <c r="D441" s="190" t="s">
        <v>142</v>
      </c>
      <c r="E441" s="191" t="s">
        <v>429</v>
      </c>
      <c r="F441" s="192" t="s">
        <v>430</v>
      </c>
      <c r="G441" s="193" t="s">
        <v>168</v>
      </c>
      <c r="H441" s="194">
        <v>146.27699999999999</v>
      </c>
      <c r="I441" s="195"/>
      <c r="J441" s="195"/>
      <c r="K441" s="196">
        <f>ROUND(P441*H441,2)</f>
        <v>0</v>
      </c>
      <c r="L441" s="192" t="s">
        <v>1</v>
      </c>
      <c r="M441" s="40"/>
      <c r="N441" s="197" t="s">
        <v>1</v>
      </c>
      <c r="O441" s="198" t="s">
        <v>37</v>
      </c>
      <c r="P441" s="199">
        <f>I441+J441</f>
        <v>0</v>
      </c>
      <c r="Q441" s="199">
        <f>ROUND(I441*H441,2)</f>
        <v>0</v>
      </c>
      <c r="R441" s="199">
        <f>ROUND(J441*H441,2)</f>
        <v>0</v>
      </c>
      <c r="S441" s="72"/>
      <c r="T441" s="200">
        <f>S441*H441</f>
        <v>0</v>
      </c>
      <c r="U441" s="200">
        <v>0</v>
      </c>
      <c r="V441" s="200">
        <f>U441*H441</f>
        <v>0</v>
      </c>
      <c r="W441" s="200">
        <v>0</v>
      </c>
      <c r="X441" s="201">
        <f>W441*H441</f>
        <v>0</v>
      </c>
      <c r="Y441" s="35"/>
      <c r="Z441" s="35"/>
      <c r="AA441" s="35"/>
      <c r="AB441" s="35"/>
      <c r="AC441" s="35"/>
      <c r="AD441" s="35"/>
      <c r="AE441" s="35"/>
      <c r="AR441" s="202" t="s">
        <v>147</v>
      </c>
      <c r="AT441" s="202" t="s">
        <v>142</v>
      </c>
      <c r="AU441" s="202" t="s">
        <v>84</v>
      </c>
      <c r="AY441" s="18" t="s">
        <v>140</v>
      </c>
      <c r="BE441" s="203">
        <f>IF(O441="základní",K441,0)</f>
        <v>0</v>
      </c>
      <c r="BF441" s="203">
        <f>IF(O441="snížená",K441,0)</f>
        <v>0</v>
      </c>
      <c r="BG441" s="203">
        <f>IF(O441="zákl. přenesená",K441,0)</f>
        <v>0</v>
      </c>
      <c r="BH441" s="203">
        <f>IF(O441="sníž. přenesená",K441,0)</f>
        <v>0</v>
      </c>
      <c r="BI441" s="203">
        <f>IF(O441="nulová",K441,0)</f>
        <v>0</v>
      </c>
      <c r="BJ441" s="18" t="s">
        <v>82</v>
      </c>
      <c r="BK441" s="203">
        <f>ROUND(P441*H441,2)</f>
        <v>0</v>
      </c>
      <c r="BL441" s="18" t="s">
        <v>147</v>
      </c>
      <c r="BM441" s="202" t="s">
        <v>431</v>
      </c>
    </row>
    <row r="442" spans="1:65" s="2" customFormat="1" ht="11.25">
      <c r="A442" s="35"/>
      <c r="B442" s="36"/>
      <c r="C442" s="37"/>
      <c r="D442" s="204" t="s">
        <v>148</v>
      </c>
      <c r="E442" s="37"/>
      <c r="F442" s="205" t="s">
        <v>430</v>
      </c>
      <c r="G442" s="37"/>
      <c r="H442" s="37"/>
      <c r="I442" s="206"/>
      <c r="J442" s="206"/>
      <c r="K442" s="37"/>
      <c r="L442" s="37"/>
      <c r="M442" s="40"/>
      <c r="N442" s="207"/>
      <c r="O442" s="208"/>
      <c r="P442" s="72"/>
      <c r="Q442" s="72"/>
      <c r="R442" s="72"/>
      <c r="S442" s="72"/>
      <c r="T442" s="72"/>
      <c r="U442" s="72"/>
      <c r="V442" s="72"/>
      <c r="W442" s="72"/>
      <c r="X442" s="73"/>
      <c r="Y442" s="35"/>
      <c r="Z442" s="35"/>
      <c r="AA442" s="35"/>
      <c r="AB442" s="35"/>
      <c r="AC442" s="35"/>
      <c r="AD442" s="35"/>
      <c r="AE442" s="35"/>
      <c r="AT442" s="18" t="s">
        <v>148</v>
      </c>
      <c r="AU442" s="18" t="s">
        <v>84</v>
      </c>
    </row>
    <row r="443" spans="1:65" s="14" customFormat="1" ht="11.25">
      <c r="B443" s="219"/>
      <c r="C443" s="220"/>
      <c r="D443" s="204" t="s">
        <v>149</v>
      </c>
      <c r="E443" s="221" t="s">
        <v>1</v>
      </c>
      <c r="F443" s="222" t="s">
        <v>432</v>
      </c>
      <c r="G443" s="220"/>
      <c r="H443" s="223">
        <v>7.8620000000000001</v>
      </c>
      <c r="I443" s="224"/>
      <c r="J443" s="224"/>
      <c r="K443" s="220"/>
      <c r="L443" s="220"/>
      <c r="M443" s="225"/>
      <c r="N443" s="226"/>
      <c r="O443" s="227"/>
      <c r="P443" s="227"/>
      <c r="Q443" s="227"/>
      <c r="R443" s="227"/>
      <c r="S443" s="227"/>
      <c r="T443" s="227"/>
      <c r="U443" s="227"/>
      <c r="V443" s="227"/>
      <c r="W443" s="227"/>
      <c r="X443" s="228"/>
      <c r="AT443" s="229" t="s">
        <v>149</v>
      </c>
      <c r="AU443" s="229" t="s">
        <v>84</v>
      </c>
      <c r="AV443" s="14" t="s">
        <v>84</v>
      </c>
      <c r="AW443" s="14" t="s">
        <v>5</v>
      </c>
      <c r="AX443" s="14" t="s">
        <v>74</v>
      </c>
      <c r="AY443" s="229" t="s">
        <v>140</v>
      </c>
    </row>
    <row r="444" spans="1:65" s="14" customFormat="1" ht="11.25">
      <c r="B444" s="219"/>
      <c r="C444" s="220"/>
      <c r="D444" s="204" t="s">
        <v>149</v>
      </c>
      <c r="E444" s="221" t="s">
        <v>1</v>
      </c>
      <c r="F444" s="222" t="s">
        <v>433</v>
      </c>
      <c r="G444" s="220"/>
      <c r="H444" s="223">
        <v>119.318</v>
      </c>
      <c r="I444" s="224"/>
      <c r="J444" s="224"/>
      <c r="K444" s="220"/>
      <c r="L444" s="220"/>
      <c r="M444" s="225"/>
      <c r="N444" s="226"/>
      <c r="O444" s="227"/>
      <c r="P444" s="227"/>
      <c r="Q444" s="227"/>
      <c r="R444" s="227"/>
      <c r="S444" s="227"/>
      <c r="T444" s="227"/>
      <c r="U444" s="227"/>
      <c r="V444" s="227"/>
      <c r="W444" s="227"/>
      <c r="X444" s="228"/>
      <c r="AT444" s="229" t="s">
        <v>149</v>
      </c>
      <c r="AU444" s="229" t="s">
        <v>84</v>
      </c>
      <c r="AV444" s="14" t="s">
        <v>84</v>
      </c>
      <c r="AW444" s="14" t="s">
        <v>5</v>
      </c>
      <c r="AX444" s="14" t="s">
        <v>74</v>
      </c>
      <c r="AY444" s="229" t="s">
        <v>140</v>
      </c>
    </row>
    <row r="445" spans="1:65" s="14" customFormat="1" ht="11.25">
      <c r="B445" s="219"/>
      <c r="C445" s="220"/>
      <c r="D445" s="204" t="s">
        <v>149</v>
      </c>
      <c r="E445" s="221" t="s">
        <v>1</v>
      </c>
      <c r="F445" s="222" t="s">
        <v>434</v>
      </c>
      <c r="G445" s="220"/>
      <c r="H445" s="223">
        <v>11.932</v>
      </c>
      <c r="I445" s="224"/>
      <c r="J445" s="224"/>
      <c r="K445" s="220"/>
      <c r="L445" s="220"/>
      <c r="M445" s="225"/>
      <c r="N445" s="226"/>
      <c r="O445" s="227"/>
      <c r="P445" s="227"/>
      <c r="Q445" s="227"/>
      <c r="R445" s="227"/>
      <c r="S445" s="227"/>
      <c r="T445" s="227"/>
      <c r="U445" s="227"/>
      <c r="V445" s="227"/>
      <c r="W445" s="227"/>
      <c r="X445" s="228"/>
      <c r="AT445" s="229" t="s">
        <v>149</v>
      </c>
      <c r="AU445" s="229" t="s">
        <v>84</v>
      </c>
      <c r="AV445" s="14" t="s">
        <v>84</v>
      </c>
      <c r="AW445" s="14" t="s">
        <v>5</v>
      </c>
      <c r="AX445" s="14" t="s">
        <v>74</v>
      </c>
      <c r="AY445" s="229" t="s">
        <v>140</v>
      </c>
    </row>
    <row r="446" spans="1:65" s="14" customFormat="1" ht="11.25">
      <c r="B446" s="219"/>
      <c r="C446" s="220"/>
      <c r="D446" s="204" t="s">
        <v>149</v>
      </c>
      <c r="E446" s="221" t="s">
        <v>1</v>
      </c>
      <c r="F446" s="222" t="s">
        <v>435</v>
      </c>
      <c r="G446" s="220"/>
      <c r="H446" s="223">
        <v>7.165</v>
      </c>
      <c r="I446" s="224"/>
      <c r="J446" s="224"/>
      <c r="K446" s="220"/>
      <c r="L446" s="220"/>
      <c r="M446" s="225"/>
      <c r="N446" s="226"/>
      <c r="O446" s="227"/>
      <c r="P446" s="227"/>
      <c r="Q446" s="227"/>
      <c r="R446" s="227"/>
      <c r="S446" s="227"/>
      <c r="T446" s="227"/>
      <c r="U446" s="227"/>
      <c r="V446" s="227"/>
      <c r="W446" s="227"/>
      <c r="X446" s="228"/>
      <c r="AT446" s="229" t="s">
        <v>149</v>
      </c>
      <c r="AU446" s="229" t="s">
        <v>84</v>
      </c>
      <c r="AV446" s="14" t="s">
        <v>84</v>
      </c>
      <c r="AW446" s="14" t="s">
        <v>5</v>
      </c>
      <c r="AX446" s="14" t="s">
        <v>74</v>
      </c>
      <c r="AY446" s="229" t="s">
        <v>140</v>
      </c>
    </row>
    <row r="447" spans="1:65" s="16" customFormat="1" ht="11.25">
      <c r="B447" s="241"/>
      <c r="C447" s="242"/>
      <c r="D447" s="204" t="s">
        <v>149</v>
      </c>
      <c r="E447" s="243" t="s">
        <v>1</v>
      </c>
      <c r="F447" s="244" t="s">
        <v>154</v>
      </c>
      <c r="G447" s="242"/>
      <c r="H447" s="245">
        <v>146.27699999999999</v>
      </c>
      <c r="I447" s="246"/>
      <c r="J447" s="246"/>
      <c r="K447" s="242"/>
      <c r="L447" s="242"/>
      <c r="M447" s="247"/>
      <c r="N447" s="248"/>
      <c r="O447" s="249"/>
      <c r="P447" s="249"/>
      <c r="Q447" s="249"/>
      <c r="R447" s="249"/>
      <c r="S447" s="249"/>
      <c r="T447" s="249"/>
      <c r="U447" s="249"/>
      <c r="V447" s="249"/>
      <c r="W447" s="249"/>
      <c r="X447" s="250"/>
      <c r="AT447" s="251" t="s">
        <v>149</v>
      </c>
      <c r="AU447" s="251" t="s">
        <v>84</v>
      </c>
      <c r="AV447" s="16" t="s">
        <v>147</v>
      </c>
      <c r="AW447" s="16" t="s">
        <v>5</v>
      </c>
      <c r="AX447" s="16" t="s">
        <v>82</v>
      </c>
      <c r="AY447" s="251" t="s">
        <v>140</v>
      </c>
    </row>
    <row r="448" spans="1:65" s="2" customFormat="1" ht="55.5" customHeight="1">
      <c r="A448" s="35"/>
      <c r="B448" s="36"/>
      <c r="C448" s="190" t="s">
        <v>436</v>
      </c>
      <c r="D448" s="190" t="s">
        <v>142</v>
      </c>
      <c r="E448" s="191" t="s">
        <v>437</v>
      </c>
      <c r="F448" s="192" t="s">
        <v>438</v>
      </c>
      <c r="G448" s="193" t="s">
        <v>145</v>
      </c>
      <c r="H448" s="194">
        <v>827.43799999999999</v>
      </c>
      <c r="I448" s="195"/>
      <c r="J448" s="195"/>
      <c r="K448" s="196">
        <f>ROUND(P448*H448,2)</f>
        <v>0</v>
      </c>
      <c r="L448" s="192" t="s">
        <v>146</v>
      </c>
      <c r="M448" s="40"/>
      <c r="N448" s="197" t="s">
        <v>1</v>
      </c>
      <c r="O448" s="198" t="s">
        <v>37</v>
      </c>
      <c r="P448" s="199">
        <f>I448+J448</f>
        <v>0</v>
      </c>
      <c r="Q448" s="199">
        <f>ROUND(I448*H448,2)</f>
        <v>0</v>
      </c>
      <c r="R448" s="199">
        <f>ROUND(J448*H448,2)</f>
        <v>0</v>
      </c>
      <c r="S448" s="72"/>
      <c r="T448" s="200">
        <f>S448*H448</f>
        <v>0</v>
      </c>
      <c r="U448" s="200">
        <v>0</v>
      </c>
      <c r="V448" s="200">
        <f>U448*H448</f>
        <v>0</v>
      </c>
      <c r="W448" s="200">
        <v>0</v>
      </c>
      <c r="X448" s="201">
        <f>W448*H448</f>
        <v>0</v>
      </c>
      <c r="Y448" s="35"/>
      <c r="Z448" s="35"/>
      <c r="AA448" s="35"/>
      <c r="AB448" s="35"/>
      <c r="AC448" s="35"/>
      <c r="AD448" s="35"/>
      <c r="AE448" s="35"/>
      <c r="AR448" s="202" t="s">
        <v>147</v>
      </c>
      <c r="AT448" s="202" t="s">
        <v>142</v>
      </c>
      <c r="AU448" s="202" t="s">
        <v>84</v>
      </c>
      <c r="AY448" s="18" t="s">
        <v>140</v>
      </c>
      <c r="BE448" s="203">
        <f>IF(O448="základní",K448,0)</f>
        <v>0</v>
      </c>
      <c r="BF448" s="203">
        <f>IF(O448="snížená",K448,0)</f>
        <v>0</v>
      </c>
      <c r="BG448" s="203">
        <f>IF(O448="zákl. přenesená",K448,0)</f>
        <v>0</v>
      </c>
      <c r="BH448" s="203">
        <f>IF(O448="sníž. přenesená",K448,0)</f>
        <v>0</v>
      </c>
      <c r="BI448" s="203">
        <f>IF(O448="nulová",K448,0)</f>
        <v>0</v>
      </c>
      <c r="BJ448" s="18" t="s">
        <v>82</v>
      </c>
      <c r="BK448" s="203">
        <f>ROUND(P448*H448,2)</f>
        <v>0</v>
      </c>
      <c r="BL448" s="18" t="s">
        <v>147</v>
      </c>
      <c r="BM448" s="202" t="s">
        <v>439</v>
      </c>
    </row>
    <row r="449" spans="1:65" s="2" customFormat="1" ht="39">
      <c r="A449" s="35"/>
      <c r="B449" s="36"/>
      <c r="C449" s="37"/>
      <c r="D449" s="204" t="s">
        <v>148</v>
      </c>
      <c r="E449" s="37"/>
      <c r="F449" s="205" t="s">
        <v>438</v>
      </c>
      <c r="G449" s="37"/>
      <c r="H449" s="37"/>
      <c r="I449" s="206"/>
      <c r="J449" s="206"/>
      <c r="K449" s="37"/>
      <c r="L449" s="37"/>
      <c r="M449" s="40"/>
      <c r="N449" s="207"/>
      <c r="O449" s="208"/>
      <c r="P449" s="72"/>
      <c r="Q449" s="72"/>
      <c r="R449" s="72"/>
      <c r="S449" s="72"/>
      <c r="T449" s="72"/>
      <c r="U449" s="72"/>
      <c r="V449" s="72"/>
      <c r="W449" s="72"/>
      <c r="X449" s="73"/>
      <c r="Y449" s="35"/>
      <c r="Z449" s="35"/>
      <c r="AA449" s="35"/>
      <c r="AB449" s="35"/>
      <c r="AC449" s="35"/>
      <c r="AD449" s="35"/>
      <c r="AE449" s="35"/>
      <c r="AT449" s="18" t="s">
        <v>148</v>
      </c>
      <c r="AU449" s="18" t="s">
        <v>84</v>
      </c>
    </row>
    <row r="450" spans="1:65" s="13" customFormat="1" ht="22.5">
      <c r="B450" s="209"/>
      <c r="C450" s="210"/>
      <c r="D450" s="204" t="s">
        <v>149</v>
      </c>
      <c r="E450" s="211" t="s">
        <v>1</v>
      </c>
      <c r="F450" s="212" t="s">
        <v>440</v>
      </c>
      <c r="G450" s="210"/>
      <c r="H450" s="211" t="s">
        <v>1</v>
      </c>
      <c r="I450" s="213"/>
      <c r="J450" s="213"/>
      <c r="K450" s="210"/>
      <c r="L450" s="210"/>
      <c r="M450" s="214"/>
      <c r="N450" s="215"/>
      <c r="O450" s="216"/>
      <c r="P450" s="216"/>
      <c r="Q450" s="216"/>
      <c r="R450" s="216"/>
      <c r="S450" s="216"/>
      <c r="T450" s="216"/>
      <c r="U450" s="216"/>
      <c r="V450" s="216"/>
      <c r="W450" s="216"/>
      <c r="X450" s="217"/>
      <c r="AT450" s="218" t="s">
        <v>149</v>
      </c>
      <c r="AU450" s="218" t="s">
        <v>84</v>
      </c>
      <c r="AV450" s="13" t="s">
        <v>82</v>
      </c>
      <c r="AW450" s="13" t="s">
        <v>5</v>
      </c>
      <c r="AX450" s="13" t="s">
        <v>74</v>
      </c>
      <c r="AY450" s="218" t="s">
        <v>140</v>
      </c>
    </row>
    <row r="451" spans="1:65" s="13" customFormat="1" ht="11.25">
      <c r="B451" s="209"/>
      <c r="C451" s="210"/>
      <c r="D451" s="204" t="s">
        <v>149</v>
      </c>
      <c r="E451" s="211" t="s">
        <v>1</v>
      </c>
      <c r="F451" s="212" t="s">
        <v>441</v>
      </c>
      <c r="G451" s="210"/>
      <c r="H451" s="211" t="s">
        <v>1</v>
      </c>
      <c r="I451" s="213"/>
      <c r="J451" s="213"/>
      <c r="K451" s="210"/>
      <c r="L451" s="210"/>
      <c r="M451" s="214"/>
      <c r="N451" s="215"/>
      <c r="O451" s="216"/>
      <c r="P451" s="216"/>
      <c r="Q451" s="216"/>
      <c r="R451" s="216"/>
      <c r="S451" s="216"/>
      <c r="T451" s="216"/>
      <c r="U451" s="216"/>
      <c r="V451" s="216"/>
      <c r="W451" s="216"/>
      <c r="X451" s="217"/>
      <c r="AT451" s="218" t="s">
        <v>149</v>
      </c>
      <c r="AU451" s="218" t="s">
        <v>84</v>
      </c>
      <c r="AV451" s="13" t="s">
        <v>82</v>
      </c>
      <c r="AW451" s="13" t="s">
        <v>5</v>
      </c>
      <c r="AX451" s="13" t="s">
        <v>74</v>
      </c>
      <c r="AY451" s="218" t="s">
        <v>140</v>
      </c>
    </row>
    <row r="452" spans="1:65" s="14" customFormat="1" ht="11.25">
      <c r="B452" s="219"/>
      <c r="C452" s="220"/>
      <c r="D452" s="204" t="s">
        <v>149</v>
      </c>
      <c r="E452" s="221" t="s">
        <v>1</v>
      </c>
      <c r="F452" s="222" t="s">
        <v>442</v>
      </c>
      <c r="G452" s="220"/>
      <c r="H452" s="223">
        <v>827.43799999999999</v>
      </c>
      <c r="I452" s="224"/>
      <c r="J452" s="224"/>
      <c r="K452" s="220"/>
      <c r="L452" s="220"/>
      <c r="M452" s="225"/>
      <c r="N452" s="226"/>
      <c r="O452" s="227"/>
      <c r="P452" s="227"/>
      <c r="Q452" s="227"/>
      <c r="R452" s="227"/>
      <c r="S452" s="227"/>
      <c r="T452" s="227"/>
      <c r="U452" s="227"/>
      <c r="V452" s="227"/>
      <c r="W452" s="227"/>
      <c r="X452" s="228"/>
      <c r="AT452" s="229" t="s">
        <v>149</v>
      </c>
      <c r="AU452" s="229" t="s">
        <v>84</v>
      </c>
      <c r="AV452" s="14" t="s">
        <v>84</v>
      </c>
      <c r="AW452" s="14" t="s">
        <v>5</v>
      </c>
      <c r="AX452" s="14" t="s">
        <v>74</v>
      </c>
      <c r="AY452" s="229" t="s">
        <v>140</v>
      </c>
    </row>
    <row r="453" spans="1:65" s="15" customFormat="1" ht="11.25">
      <c r="B453" s="230"/>
      <c r="C453" s="231"/>
      <c r="D453" s="204" t="s">
        <v>149</v>
      </c>
      <c r="E453" s="232" t="s">
        <v>1</v>
      </c>
      <c r="F453" s="233" t="s">
        <v>152</v>
      </c>
      <c r="G453" s="231"/>
      <c r="H453" s="234">
        <v>827.43799999999999</v>
      </c>
      <c r="I453" s="235"/>
      <c r="J453" s="235"/>
      <c r="K453" s="231"/>
      <c r="L453" s="231"/>
      <c r="M453" s="236"/>
      <c r="N453" s="237"/>
      <c r="O453" s="238"/>
      <c r="P453" s="238"/>
      <c r="Q453" s="238"/>
      <c r="R453" s="238"/>
      <c r="S453" s="238"/>
      <c r="T453" s="238"/>
      <c r="U453" s="238"/>
      <c r="V453" s="238"/>
      <c r="W453" s="238"/>
      <c r="X453" s="239"/>
      <c r="AT453" s="240" t="s">
        <v>149</v>
      </c>
      <c r="AU453" s="240" t="s">
        <v>84</v>
      </c>
      <c r="AV453" s="15" t="s">
        <v>153</v>
      </c>
      <c r="AW453" s="15" t="s">
        <v>5</v>
      </c>
      <c r="AX453" s="15" t="s">
        <v>74</v>
      </c>
      <c r="AY453" s="240" t="s">
        <v>140</v>
      </c>
    </row>
    <row r="454" spans="1:65" s="16" customFormat="1" ht="11.25">
      <c r="B454" s="241"/>
      <c r="C454" s="242"/>
      <c r="D454" s="204" t="s">
        <v>149</v>
      </c>
      <c r="E454" s="243" t="s">
        <v>1</v>
      </c>
      <c r="F454" s="244" t="s">
        <v>154</v>
      </c>
      <c r="G454" s="242"/>
      <c r="H454" s="245">
        <v>827.43799999999999</v>
      </c>
      <c r="I454" s="246"/>
      <c r="J454" s="246"/>
      <c r="K454" s="242"/>
      <c r="L454" s="242"/>
      <c r="M454" s="247"/>
      <c r="N454" s="248"/>
      <c r="O454" s="249"/>
      <c r="P454" s="249"/>
      <c r="Q454" s="249"/>
      <c r="R454" s="249"/>
      <c r="S454" s="249"/>
      <c r="T454" s="249"/>
      <c r="U454" s="249"/>
      <c r="V454" s="249"/>
      <c r="W454" s="249"/>
      <c r="X454" s="250"/>
      <c r="AT454" s="251" t="s">
        <v>149</v>
      </c>
      <c r="AU454" s="251" t="s">
        <v>84</v>
      </c>
      <c r="AV454" s="16" t="s">
        <v>147</v>
      </c>
      <c r="AW454" s="16" t="s">
        <v>5</v>
      </c>
      <c r="AX454" s="16" t="s">
        <v>82</v>
      </c>
      <c r="AY454" s="251" t="s">
        <v>140</v>
      </c>
    </row>
    <row r="455" spans="1:65" s="2" customFormat="1" ht="36">
      <c r="A455" s="35"/>
      <c r="B455" s="36"/>
      <c r="C455" s="190" t="s">
        <v>300</v>
      </c>
      <c r="D455" s="190" t="s">
        <v>142</v>
      </c>
      <c r="E455" s="191" t="s">
        <v>443</v>
      </c>
      <c r="F455" s="192" t="s">
        <v>444</v>
      </c>
      <c r="G455" s="193" t="s">
        <v>145</v>
      </c>
      <c r="H455" s="194">
        <v>115</v>
      </c>
      <c r="I455" s="195"/>
      <c r="J455" s="195"/>
      <c r="K455" s="196">
        <f>ROUND(P455*H455,2)</f>
        <v>0</v>
      </c>
      <c r="L455" s="192" t="s">
        <v>146</v>
      </c>
      <c r="M455" s="40"/>
      <c r="N455" s="197" t="s">
        <v>1</v>
      </c>
      <c r="O455" s="198" t="s">
        <v>37</v>
      </c>
      <c r="P455" s="199">
        <f>I455+J455</f>
        <v>0</v>
      </c>
      <c r="Q455" s="199">
        <f>ROUND(I455*H455,2)</f>
        <v>0</v>
      </c>
      <c r="R455" s="199">
        <f>ROUND(J455*H455,2)</f>
        <v>0</v>
      </c>
      <c r="S455" s="72"/>
      <c r="T455" s="200">
        <f>S455*H455</f>
        <v>0</v>
      </c>
      <c r="U455" s="200">
        <v>0</v>
      </c>
      <c r="V455" s="200">
        <f>U455*H455</f>
        <v>0</v>
      </c>
      <c r="W455" s="200">
        <v>0</v>
      </c>
      <c r="X455" s="201">
        <f>W455*H455</f>
        <v>0</v>
      </c>
      <c r="Y455" s="35"/>
      <c r="Z455" s="35"/>
      <c r="AA455" s="35"/>
      <c r="AB455" s="35"/>
      <c r="AC455" s="35"/>
      <c r="AD455" s="35"/>
      <c r="AE455" s="35"/>
      <c r="AR455" s="202" t="s">
        <v>147</v>
      </c>
      <c r="AT455" s="202" t="s">
        <v>142</v>
      </c>
      <c r="AU455" s="202" t="s">
        <v>84</v>
      </c>
      <c r="AY455" s="18" t="s">
        <v>140</v>
      </c>
      <c r="BE455" s="203">
        <f>IF(O455="základní",K455,0)</f>
        <v>0</v>
      </c>
      <c r="BF455" s="203">
        <f>IF(O455="snížená",K455,0)</f>
        <v>0</v>
      </c>
      <c r="BG455" s="203">
        <f>IF(O455="zákl. přenesená",K455,0)</f>
        <v>0</v>
      </c>
      <c r="BH455" s="203">
        <f>IF(O455="sníž. přenesená",K455,0)</f>
        <v>0</v>
      </c>
      <c r="BI455" s="203">
        <f>IF(O455="nulová",K455,0)</f>
        <v>0</v>
      </c>
      <c r="BJ455" s="18" t="s">
        <v>82</v>
      </c>
      <c r="BK455" s="203">
        <f>ROUND(P455*H455,2)</f>
        <v>0</v>
      </c>
      <c r="BL455" s="18" t="s">
        <v>147</v>
      </c>
      <c r="BM455" s="202" t="s">
        <v>445</v>
      </c>
    </row>
    <row r="456" spans="1:65" s="2" customFormat="1" ht="19.5">
      <c r="A456" s="35"/>
      <c r="B456" s="36"/>
      <c r="C456" s="37"/>
      <c r="D456" s="204" t="s">
        <v>148</v>
      </c>
      <c r="E456" s="37"/>
      <c r="F456" s="205" t="s">
        <v>444</v>
      </c>
      <c r="G456" s="37"/>
      <c r="H456" s="37"/>
      <c r="I456" s="206"/>
      <c r="J456" s="206"/>
      <c r="K456" s="37"/>
      <c r="L456" s="37"/>
      <c r="M456" s="40"/>
      <c r="N456" s="207"/>
      <c r="O456" s="208"/>
      <c r="P456" s="72"/>
      <c r="Q456" s="72"/>
      <c r="R456" s="72"/>
      <c r="S456" s="72"/>
      <c r="T456" s="72"/>
      <c r="U456" s="72"/>
      <c r="V456" s="72"/>
      <c r="W456" s="72"/>
      <c r="X456" s="73"/>
      <c r="Y456" s="35"/>
      <c r="Z456" s="35"/>
      <c r="AA456" s="35"/>
      <c r="AB456" s="35"/>
      <c r="AC456" s="35"/>
      <c r="AD456" s="35"/>
      <c r="AE456" s="35"/>
      <c r="AT456" s="18" t="s">
        <v>148</v>
      </c>
      <c r="AU456" s="18" t="s">
        <v>84</v>
      </c>
    </row>
    <row r="457" spans="1:65" s="2" customFormat="1" ht="36">
      <c r="A457" s="35"/>
      <c r="B457" s="36"/>
      <c r="C457" s="190" t="s">
        <v>446</v>
      </c>
      <c r="D457" s="190" t="s">
        <v>142</v>
      </c>
      <c r="E457" s="191" t="s">
        <v>447</v>
      </c>
      <c r="F457" s="192" t="s">
        <v>448</v>
      </c>
      <c r="G457" s="193" t="s">
        <v>145</v>
      </c>
      <c r="H457" s="194">
        <v>200.57</v>
      </c>
      <c r="I457" s="195"/>
      <c r="J457" s="195"/>
      <c r="K457" s="196">
        <f>ROUND(P457*H457,2)</f>
        <v>0</v>
      </c>
      <c r="L457" s="192" t="s">
        <v>146</v>
      </c>
      <c r="M457" s="40"/>
      <c r="N457" s="197" t="s">
        <v>1</v>
      </c>
      <c r="O457" s="198" t="s">
        <v>37</v>
      </c>
      <c r="P457" s="199">
        <f>I457+J457</f>
        <v>0</v>
      </c>
      <c r="Q457" s="199">
        <f>ROUND(I457*H457,2)</f>
        <v>0</v>
      </c>
      <c r="R457" s="199">
        <f>ROUND(J457*H457,2)</f>
        <v>0</v>
      </c>
      <c r="S457" s="72"/>
      <c r="T457" s="200">
        <f>S457*H457</f>
        <v>0</v>
      </c>
      <c r="U457" s="200">
        <v>0</v>
      </c>
      <c r="V457" s="200">
        <f>U457*H457</f>
        <v>0</v>
      </c>
      <c r="W457" s="200">
        <v>0</v>
      </c>
      <c r="X457" s="201">
        <f>W457*H457</f>
        <v>0</v>
      </c>
      <c r="Y457" s="35"/>
      <c r="Z457" s="35"/>
      <c r="AA457" s="35"/>
      <c r="AB457" s="35"/>
      <c r="AC457" s="35"/>
      <c r="AD457" s="35"/>
      <c r="AE457" s="35"/>
      <c r="AR457" s="202" t="s">
        <v>147</v>
      </c>
      <c r="AT457" s="202" t="s">
        <v>142</v>
      </c>
      <c r="AU457" s="202" t="s">
        <v>84</v>
      </c>
      <c r="AY457" s="18" t="s">
        <v>140</v>
      </c>
      <c r="BE457" s="203">
        <f>IF(O457="základní",K457,0)</f>
        <v>0</v>
      </c>
      <c r="BF457" s="203">
        <f>IF(O457="snížená",K457,0)</f>
        <v>0</v>
      </c>
      <c r="BG457" s="203">
        <f>IF(O457="zákl. přenesená",K457,0)</f>
        <v>0</v>
      </c>
      <c r="BH457" s="203">
        <f>IF(O457="sníž. přenesená",K457,0)</f>
        <v>0</v>
      </c>
      <c r="BI457" s="203">
        <f>IF(O457="nulová",K457,0)</f>
        <v>0</v>
      </c>
      <c r="BJ457" s="18" t="s">
        <v>82</v>
      </c>
      <c r="BK457" s="203">
        <f>ROUND(P457*H457,2)</f>
        <v>0</v>
      </c>
      <c r="BL457" s="18" t="s">
        <v>147</v>
      </c>
      <c r="BM457" s="202" t="s">
        <v>449</v>
      </c>
    </row>
    <row r="458" spans="1:65" s="2" customFormat="1" ht="19.5">
      <c r="A458" s="35"/>
      <c r="B458" s="36"/>
      <c r="C458" s="37"/>
      <c r="D458" s="204" t="s">
        <v>148</v>
      </c>
      <c r="E458" s="37"/>
      <c r="F458" s="205" t="s">
        <v>448</v>
      </c>
      <c r="G458" s="37"/>
      <c r="H458" s="37"/>
      <c r="I458" s="206"/>
      <c r="J458" s="206"/>
      <c r="K458" s="37"/>
      <c r="L458" s="37"/>
      <c r="M458" s="40"/>
      <c r="N458" s="207"/>
      <c r="O458" s="208"/>
      <c r="P458" s="72"/>
      <c r="Q458" s="72"/>
      <c r="R458" s="72"/>
      <c r="S458" s="72"/>
      <c r="T458" s="72"/>
      <c r="U458" s="72"/>
      <c r="V458" s="72"/>
      <c r="W458" s="72"/>
      <c r="X458" s="73"/>
      <c r="Y458" s="35"/>
      <c r="Z458" s="35"/>
      <c r="AA458" s="35"/>
      <c r="AB458" s="35"/>
      <c r="AC458" s="35"/>
      <c r="AD458" s="35"/>
      <c r="AE458" s="35"/>
      <c r="AT458" s="18" t="s">
        <v>148</v>
      </c>
      <c r="AU458" s="18" t="s">
        <v>84</v>
      </c>
    </row>
    <row r="459" spans="1:65" s="14" customFormat="1" ht="11.25">
      <c r="B459" s="219"/>
      <c r="C459" s="220"/>
      <c r="D459" s="204" t="s">
        <v>149</v>
      </c>
      <c r="E459" s="221" t="s">
        <v>1</v>
      </c>
      <c r="F459" s="222" t="s">
        <v>450</v>
      </c>
      <c r="G459" s="220"/>
      <c r="H459" s="223">
        <v>200.57</v>
      </c>
      <c r="I459" s="224"/>
      <c r="J459" s="224"/>
      <c r="K459" s="220"/>
      <c r="L459" s="220"/>
      <c r="M459" s="225"/>
      <c r="N459" s="226"/>
      <c r="O459" s="227"/>
      <c r="P459" s="227"/>
      <c r="Q459" s="227"/>
      <c r="R459" s="227"/>
      <c r="S459" s="227"/>
      <c r="T459" s="227"/>
      <c r="U459" s="227"/>
      <c r="V459" s="227"/>
      <c r="W459" s="227"/>
      <c r="X459" s="228"/>
      <c r="AT459" s="229" t="s">
        <v>149</v>
      </c>
      <c r="AU459" s="229" t="s">
        <v>84</v>
      </c>
      <c r="AV459" s="14" t="s">
        <v>84</v>
      </c>
      <c r="AW459" s="14" t="s">
        <v>5</v>
      </c>
      <c r="AX459" s="14" t="s">
        <v>74</v>
      </c>
      <c r="AY459" s="229" t="s">
        <v>140</v>
      </c>
    </row>
    <row r="460" spans="1:65" s="15" customFormat="1" ht="11.25">
      <c r="B460" s="230"/>
      <c r="C460" s="231"/>
      <c r="D460" s="204" t="s">
        <v>149</v>
      </c>
      <c r="E460" s="232" t="s">
        <v>1</v>
      </c>
      <c r="F460" s="233" t="s">
        <v>152</v>
      </c>
      <c r="G460" s="231"/>
      <c r="H460" s="234">
        <v>200.57</v>
      </c>
      <c r="I460" s="235"/>
      <c r="J460" s="235"/>
      <c r="K460" s="231"/>
      <c r="L460" s="231"/>
      <c r="M460" s="236"/>
      <c r="N460" s="237"/>
      <c r="O460" s="238"/>
      <c r="P460" s="238"/>
      <c r="Q460" s="238"/>
      <c r="R460" s="238"/>
      <c r="S460" s="238"/>
      <c r="T460" s="238"/>
      <c r="U460" s="238"/>
      <c r="V460" s="238"/>
      <c r="W460" s="238"/>
      <c r="X460" s="239"/>
      <c r="AT460" s="240" t="s">
        <v>149</v>
      </c>
      <c r="AU460" s="240" t="s">
        <v>84</v>
      </c>
      <c r="AV460" s="15" t="s">
        <v>153</v>
      </c>
      <c r="AW460" s="15" t="s">
        <v>5</v>
      </c>
      <c r="AX460" s="15" t="s">
        <v>74</v>
      </c>
      <c r="AY460" s="240" t="s">
        <v>140</v>
      </c>
    </row>
    <row r="461" spans="1:65" s="16" customFormat="1" ht="11.25">
      <c r="B461" s="241"/>
      <c r="C461" s="242"/>
      <c r="D461" s="204" t="s">
        <v>149</v>
      </c>
      <c r="E461" s="243" t="s">
        <v>1</v>
      </c>
      <c r="F461" s="244" t="s">
        <v>154</v>
      </c>
      <c r="G461" s="242"/>
      <c r="H461" s="245">
        <v>200.57</v>
      </c>
      <c r="I461" s="246"/>
      <c r="J461" s="246"/>
      <c r="K461" s="242"/>
      <c r="L461" s="242"/>
      <c r="M461" s="247"/>
      <c r="N461" s="248"/>
      <c r="O461" s="249"/>
      <c r="P461" s="249"/>
      <c r="Q461" s="249"/>
      <c r="R461" s="249"/>
      <c r="S461" s="249"/>
      <c r="T461" s="249"/>
      <c r="U461" s="249"/>
      <c r="V461" s="249"/>
      <c r="W461" s="249"/>
      <c r="X461" s="250"/>
      <c r="AT461" s="251" t="s">
        <v>149</v>
      </c>
      <c r="AU461" s="251" t="s">
        <v>84</v>
      </c>
      <c r="AV461" s="16" t="s">
        <v>147</v>
      </c>
      <c r="AW461" s="16" t="s">
        <v>5</v>
      </c>
      <c r="AX461" s="16" t="s">
        <v>82</v>
      </c>
      <c r="AY461" s="251" t="s">
        <v>140</v>
      </c>
    </row>
    <row r="462" spans="1:65" s="2" customFormat="1" ht="21.75" customHeight="1">
      <c r="A462" s="35"/>
      <c r="B462" s="36"/>
      <c r="C462" s="252" t="s">
        <v>304</v>
      </c>
      <c r="D462" s="252" t="s">
        <v>224</v>
      </c>
      <c r="E462" s="253" t="s">
        <v>451</v>
      </c>
      <c r="F462" s="254" t="s">
        <v>452</v>
      </c>
      <c r="G462" s="255" t="s">
        <v>379</v>
      </c>
      <c r="H462" s="256">
        <v>13.898999999999999</v>
      </c>
      <c r="I462" s="257"/>
      <c r="J462" s="258"/>
      <c r="K462" s="259">
        <f>ROUND(P462*H462,2)</f>
        <v>0</v>
      </c>
      <c r="L462" s="254" t="s">
        <v>1</v>
      </c>
      <c r="M462" s="260"/>
      <c r="N462" s="261" t="s">
        <v>1</v>
      </c>
      <c r="O462" s="198" t="s">
        <v>37</v>
      </c>
      <c r="P462" s="199">
        <f>I462+J462</f>
        <v>0</v>
      </c>
      <c r="Q462" s="199">
        <f>ROUND(I462*H462,2)</f>
        <v>0</v>
      </c>
      <c r="R462" s="199">
        <f>ROUND(J462*H462,2)</f>
        <v>0</v>
      </c>
      <c r="S462" s="72"/>
      <c r="T462" s="200">
        <f>S462*H462</f>
        <v>0</v>
      </c>
      <c r="U462" s="200">
        <v>0</v>
      </c>
      <c r="V462" s="200">
        <f>U462*H462</f>
        <v>0</v>
      </c>
      <c r="W462" s="200">
        <v>0</v>
      </c>
      <c r="X462" s="201">
        <f>W462*H462</f>
        <v>0</v>
      </c>
      <c r="Y462" s="35"/>
      <c r="Z462" s="35"/>
      <c r="AA462" s="35"/>
      <c r="AB462" s="35"/>
      <c r="AC462" s="35"/>
      <c r="AD462" s="35"/>
      <c r="AE462" s="35"/>
      <c r="AR462" s="202" t="s">
        <v>169</v>
      </c>
      <c r="AT462" s="202" t="s">
        <v>224</v>
      </c>
      <c r="AU462" s="202" t="s">
        <v>84</v>
      </c>
      <c r="AY462" s="18" t="s">
        <v>140</v>
      </c>
      <c r="BE462" s="203">
        <f>IF(O462="základní",K462,0)</f>
        <v>0</v>
      </c>
      <c r="BF462" s="203">
        <f>IF(O462="snížená",K462,0)</f>
        <v>0</v>
      </c>
      <c r="BG462" s="203">
        <f>IF(O462="zákl. přenesená",K462,0)</f>
        <v>0</v>
      </c>
      <c r="BH462" s="203">
        <f>IF(O462="sníž. přenesená",K462,0)</f>
        <v>0</v>
      </c>
      <c r="BI462" s="203">
        <f>IF(O462="nulová",K462,0)</f>
        <v>0</v>
      </c>
      <c r="BJ462" s="18" t="s">
        <v>82</v>
      </c>
      <c r="BK462" s="203">
        <f>ROUND(P462*H462,2)</f>
        <v>0</v>
      </c>
      <c r="BL462" s="18" t="s">
        <v>147</v>
      </c>
      <c r="BM462" s="202" t="s">
        <v>453</v>
      </c>
    </row>
    <row r="463" spans="1:65" s="2" customFormat="1" ht="11.25">
      <c r="A463" s="35"/>
      <c r="B463" s="36"/>
      <c r="C463" s="37"/>
      <c r="D463" s="204" t="s">
        <v>148</v>
      </c>
      <c r="E463" s="37"/>
      <c r="F463" s="205" t="s">
        <v>452</v>
      </c>
      <c r="G463" s="37"/>
      <c r="H463" s="37"/>
      <c r="I463" s="206"/>
      <c r="J463" s="206"/>
      <c r="K463" s="37"/>
      <c r="L463" s="37"/>
      <c r="M463" s="40"/>
      <c r="N463" s="207"/>
      <c r="O463" s="208"/>
      <c r="P463" s="72"/>
      <c r="Q463" s="72"/>
      <c r="R463" s="72"/>
      <c r="S463" s="72"/>
      <c r="T463" s="72"/>
      <c r="U463" s="72"/>
      <c r="V463" s="72"/>
      <c r="W463" s="72"/>
      <c r="X463" s="73"/>
      <c r="Y463" s="35"/>
      <c r="Z463" s="35"/>
      <c r="AA463" s="35"/>
      <c r="AB463" s="35"/>
      <c r="AC463" s="35"/>
      <c r="AD463" s="35"/>
      <c r="AE463" s="35"/>
      <c r="AT463" s="18" t="s">
        <v>148</v>
      </c>
      <c r="AU463" s="18" t="s">
        <v>84</v>
      </c>
    </row>
    <row r="464" spans="1:65" s="14" customFormat="1" ht="11.25">
      <c r="B464" s="219"/>
      <c r="C464" s="220"/>
      <c r="D464" s="204" t="s">
        <v>149</v>
      </c>
      <c r="E464" s="221" t="s">
        <v>1</v>
      </c>
      <c r="F464" s="222" t="s">
        <v>454</v>
      </c>
      <c r="G464" s="220"/>
      <c r="H464" s="223">
        <v>13.898999999999999</v>
      </c>
      <c r="I464" s="224"/>
      <c r="J464" s="224"/>
      <c r="K464" s="220"/>
      <c r="L464" s="220"/>
      <c r="M464" s="225"/>
      <c r="N464" s="226"/>
      <c r="O464" s="227"/>
      <c r="P464" s="227"/>
      <c r="Q464" s="227"/>
      <c r="R464" s="227"/>
      <c r="S464" s="227"/>
      <c r="T464" s="227"/>
      <c r="U464" s="227"/>
      <c r="V464" s="227"/>
      <c r="W464" s="227"/>
      <c r="X464" s="228"/>
      <c r="AT464" s="229" t="s">
        <v>149</v>
      </c>
      <c r="AU464" s="229" t="s">
        <v>84</v>
      </c>
      <c r="AV464" s="14" t="s">
        <v>84</v>
      </c>
      <c r="AW464" s="14" t="s">
        <v>5</v>
      </c>
      <c r="AX464" s="14" t="s">
        <v>74</v>
      </c>
      <c r="AY464" s="229" t="s">
        <v>140</v>
      </c>
    </row>
    <row r="465" spans="1:65" s="15" customFormat="1" ht="11.25">
      <c r="B465" s="230"/>
      <c r="C465" s="231"/>
      <c r="D465" s="204" t="s">
        <v>149</v>
      </c>
      <c r="E465" s="232" t="s">
        <v>1</v>
      </c>
      <c r="F465" s="233" t="s">
        <v>152</v>
      </c>
      <c r="G465" s="231"/>
      <c r="H465" s="234">
        <v>13.898999999999999</v>
      </c>
      <c r="I465" s="235"/>
      <c r="J465" s="235"/>
      <c r="K465" s="231"/>
      <c r="L465" s="231"/>
      <c r="M465" s="236"/>
      <c r="N465" s="237"/>
      <c r="O465" s="238"/>
      <c r="P465" s="238"/>
      <c r="Q465" s="238"/>
      <c r="R465" s="238"/>
      <c r="S465" s="238"/>
      <c r="T465" s="238"/>
      <c r="U465" s="238"/>
      <c r="V465" s="238"/>
      <c r="W465" s="238"/>
      <c r="X465" s="239"/>
      <c r="AT465" s="240" t="s">
        <v>149</v>
      </c>
      <c r="AU465" s="240" t="s">
        <v>84</v>
      </c>
      <c r="AV465" s="15" t="s">
        <v>153</v>
      </c>
      <c r="AW465" s="15" t="s">
        <v>5</v>
      </c>
      <c r="AX465" s="15" t="s">
        <v>74</v>
      </c>
      <c r="AY465" s="240" t="s">
        <v>140</v>
      </c>
    </row>
    <row r="466" spans="1:65" s="16" customFormat="1" ht="11.25">
      <c r="B466" s="241"/>
      <c r="C466" s="242"/>
      <c r="D466" s="204" t="s">
        <v>149</v>
      </c>
      <c r="E466" s="243" t="s">
        <v>1</v>
      </c>
      <c r="F466" s="244" t="s">
        <v>154</v>
      </c>
      <c r="G466" s="242"/>
      <c r="H466" s="245">
        <v>13.898999999999999</v>
      </c>
      <c r="I466" s="246"/>
      <c r="J466" s="246"/>
      <c r="K466" s="242"/>
      <c r="L466" s="242"/>
      <c r="M466" s="247"/>
      <c r="N466" s="248"/>
      <c r="O466" s="249"/>
      <c r="P466" s="249"/>
      <c r="Q466" s="249"/>
      <c r="R466" s="249"/>
      <c r="S466" s="249"/>
      <c r="T466" s="249"/>
      <c r="U466" s="249"/>
      <c r="V466" s="249"/>
      <c r="W466" s="249"/>
      <c r="X466" s="250"/>
      <c r="AT466" s="251" t="s">
        <v>149</v>
      </c>
      <c r="AU466" s="251" t="s">
        <v>84</v>
      </c>
      <c r="AV466" s="16" t="s">
        <v>147</v>
      </c>
      <c r="AW466" s="16" t="s">
        <v>5</v>
      </c>
      <c r="AX466" s="16" t="s">
        <v>82</v>
      </c>
      <c r="AY466" s="251" t="s">
        <v>140</v>
      </c>
    </row>
    <row r="467" spans="1:65" s="2" customFormat="1" ht="24">
      <c r="A467" s="35"/>
      <c r="B467" s="36"/>
      <c r="C467" s="190" t="s">
        <v>455</v>
      </c>
      <c r="D467" s="190" t="s">
        <v>142</v>
      </c>
      <c r="E467" s="191" t="s">
        <v>456</v>
      </c>
      <c r="F467" s="192" t="s">
        <v>457</v>
      </c>
      <c r="G467" s="193" t="s">
        <v>145</v>
      </c>
      <c r="H467" s="194">
        <v>21.78</v>
      </c>
      <c r="I467" s="195"/>
      <c r="J467" s="195"/>
      <c r="K467" s="196">
        <f>ROUND(P467*H467,2)</f>
        <v>0</v>
      </c>
      <c r="L467" s="192" t="s">
        <v>146</v>
      </c>
      <c r="M467" s="40"/>
      <c r="N467" s="197" t="s">
        <v>1</v>
      </c>
      <c r="O467" s="198" t="s">
        <v>37</v>
      </c>
      <c r="P467" s="199">
        <f>I467+J467</f>
        <v>0</v>
      </c>
      <c r="Q467" s="199">
        <f>ROUND(I467*H467,2)</f>
        <v>0</v>
      </c>
      <c r="R467" s="199">
        <f>ROUND(J467*H467,2)</f>
        <v>0</v>
      </c>
      <c r="S467" s="72"/>
      <c r="T467" s="200">
        <f>S467*H467</f>
        <v>0</v>
      </c>
      <c r="U467" s="200">
        <v>0</v>
      </c>
      <c r="V467" s="200">
        <f>U467*H467</f>
        <v>0</v>
      </c>
      <c r="W467" s="200">
        <v>0</v>
      </c>
      <c r="X467" s="201">
        <f>W467*H467</f>
        <v>0</v>
      </c>
      <c r="Y467" s="35"/>
      <c r="Z467" s="35"/>
      <c r="AA467" s="35"/>
      <c r="AB467" s="35"/>
      <c r="AC467" s="35"/>
      <c r="AD467" s="35"/>
      <c r="AE467" s="35"/>
      <c r="AR467" s="202" t="s">
        <v>147</v>
      </c>
      <c r="AT467" s="202" t="s">
        <v>142</v>
      </c>
      <c r="AU467" s="202" t="s">
        <v>84</v>
      </c>
      <c r="AY467" s="18" t="s">
        <v>140</v>
      </c>
      <c r="BE467" s="203">
        <f>IF(O467="základní",K467,0)</f>
        <v>0</v>
      </c>
      <c r="BF467" s="203">
        <f>IF(O467="snížená",K467,0)</f>
        <v>0</v>
      </c>
      <c r="BG467" s="203">
        <f>IF(O467="zákl. přenesená",K467,0)</f>
        <v>0</v>
      </c>
      <c r="BH467" s="203">
        <f>IF(O467="sníž. přenesená",K467,0)</f>
        <v>0</v>
      </c>
      <c r="BI467" s="203">
        <f>IF(O467="nulová",K467,0)</f>
        <v>0</v>
      </c>
      <c r="BJ467" s="18" t="s">
        <v>82</v>
      </c>
      <c r="BK467" s="203">
        <f>ROUND(P467*H467,2)</f>
        <v>0</v>
      </c>
      <c r="BL467" s="18" t="s">
        <v>147</v>
      </c>
      <c r="BM467" s="202" t="s">
        <v>458</v>
      </c>
    </row>
    <row r="468" spans="1:65" s="2" customFormat="1" ht="19.5">
      <c r="A468" s="35"/>
      <c r="B468" s="36"/>
      <c r="C468" s="37"/>
      <c r="D468" s="204" t="s">
        <v>148</v>
      </c>
      <c r="E468" s="37"/>
      <c r="F468" s="205" t="s">
        <v>457</v>
      </c>
      <c r="G468" s="37"/>
      <c r="H468" s="37"/>
      <c r="I468" s="206"/>
      <c r="J468" s="206"/>
      <c r="K468" s="37"/>
      <c r="L468" s="37"/>
      <c r="M468" s="40"/>
      <c r="N468" s="207"/>
      <c r="O468" s="208"/>
      <c r="P468" s="72"/>
      <c r="Q468" s="72"/>
      <c r="R468" s="72"/>
      <c r="S468" s="72"/>
      <c r="T468" s="72"/>
      <c r="U468" s="72"/>
      <c r="V468" s="72"/>
      <c r="W468" s="72"/>
      <c r="X468" s="73"/>
      <c r="Y468" s="35"/>
      <c r="Z468" s="35"/>
      <c r="AA468" s="35"/>
      <c r="AB468" s="35"/>
      <c r="AC468" s="35"/>
      <c r="AD468" s="35"/>
      <c r="AE468" s="35"/>
      <c r="AT468" s="18" t="s">
        <v>148</v>
      </c>
      <c r="AU468" s="18" t="s">
        <v>84</v>
      </c>
    </row>
    <row r="469" spans="1:65" s="13" customFormat="1" ht="22.5">
      <c r="B469" s="209"/>
      <c r="C469" s="210"/>
      <c r="D469" s="204" t="s">
        <v>149</v>
      </c>
      <c r="E469" s="211" t="s">
        <v>1</v>
      </c>
      <c r="F469" s="212" t="s">
        <v>459</v>
      </c>
      <c r="G469" s="210"/>
      <c r="H469" s="211" t="s">
        <v>1</v>
      </c>
      <c r="I469" s="213"/>
      <c r="J469" s="213"/>
      <c r="K469" s="210"/>
      <c r="L469" s="210"/>
      <c r="M469" s="214"/>
      <c r="N469" s="215"/>
      <c r="O469" s="216"/>
      <c r="P469" s="216"/>
      <c r="Q469" s="216"/>
      <c r="R469" s="216"/>
      <c r="S469" s="216"/>
      <c r="T469" s="216"/>
      <c r="U469" s="216"/>
      <c r="V469" s="216"/>
      <c r="W469" s="216"/>
      <c r="X469" s="217"/>
      <c r="AT469" s="218" t="s">
        <v>149</v>
      </c>
      <c r="AU469" s="218" t="s">
        <v>84</v>
      </c>
      <c r="AV469" s="13" t="s">
        <v>82</v>
      </c>
      <c r="AW469" s="13" t="s">
        <v>5</v>
      </c>
      <c r="AX469" s="13" t="s">
        <v>74</v>
      </c>
      <c r="AY469" s="218" t="s">
        <v>140</v>
      </c>
    </row>
    <row r="470" spans="1:65" s="14" customFormat="1" ht="11.25">
      <c r="B470" s="219"/>
      <c r="C470" s="220"/>
      <c r="D470" s="204" t="s">
        <v>149</v>
      </c>
      <c r="E470" s="221" t="s">
        <v>1</v>
      </c>
      <c r="F470" s="222" t="s">
        <v>460</v>
      </c>
      <c r="G470" s="220"/>
      <c r="H470" s="223">
        <v>21.78</v>
      </c>
      <c r="I470" s="224"/>
      <c r="J470" s="224"/>
      <c r="K470" s="220"/>
      <c r="L470" s="220"/>
      <c r="M470" s="225"/>
      <c r="N470" s="226"/>
      <c r="O470" s="227"/>
      <c r="P470" s="227"/>
      <c r="Q470" s="227"/>
      <c r="R470" s="227"/>
      <c r="S470" s="227"/>
      <c r="T470" s="227"/>
      <c r="U470" s="227"/>
      <c r="V470" s="227"/>
      <c r="W470" s="227"/>
      <c r="X470" s="228"/>
      <c r="AT470" s="229" t="s">
        <v>149</v>
      </c>
      <c r="AU470" s="229" t="s">
        <v>84</v>
      </c>
      <c r="AV470" s="14" t="s">
        <v>84</v>
      </c>
      <c r="AW470" s="14" t="s">
        <v>5</v>
      </c>
      <c r="AX470" s="14" t="s">
        <v>74</v>
      </c>
      <c r="AY470" s="229" t="s">
        <v>140</v>
      </c>
    </row>
    <row r="471" spans="1:65" s="15" customFormat="1" ht="11.25">
      <c r="B471" s="230"/>
      <c r="C471" s="231"/>
      <c r="D471" s="204" t="s">
        <v>149</v>
      </c>
      <c r="E471" s="232" t="s">
        <v>1</v>
      </c>
      <c r="F471" s="233" t="s">
        <v>152</v>
      </c>
      <c r="G471" s="231"/>
      <c r="H471" s="234">
        <v>21.78</v>
      </c>
      <c r="I471" s="235"/>
      <c r="J471" s="235"/>
      <c r="K471" s="231"/>
      <c r="L471" s="231"/>
      <c r="M471" s="236"/>
      <c r="N471" s="237"/>
      <c r="O471" s="238"/>
      <c r="P471" s="238"/>
      <c r="Q471" s="238"/>
      <c r="R471" s="238"/>
      <c r="S471" s="238"/>
      <c r="T471" s="238"/>
      <c r="U471" s="238"/>
      <c r="V471" s="238"/>
      <c r="W471" s="238"/>
      <c r="X471" s="239"/>
      <c r="AT471" s="240" t="s">
        <v>149</v>
      </c>
      <c r="AU471" s="240" t="s">
        <v>84</v>
      </c>
      <c r="AV471" s="15" t="s">
        <v>153</v>
      </c>
      <c r="AW471" s="15" t="s">
        <v>5</v>
      </c>
      <c r="AX471" s="15" t="s">
        <v>74</v>
      </c>
      <c r="AY471" s="240" t="s">
        <v>140</v>
      </c>
    </row>
    <row r="472" spans="1:65" s="16" customFormat="1" ht="11.25">
      <c r="B472" s="241"/>
      <c r="C472" s="242"/>
      <c r="D472" s="204" t="s">
        <v>149</v>
      </c>
      <c r="E472" s="243" t="s">
        <v>1</v>
      </c>
      <c r="F472" s="244" t="s">
        <v>154</v>
      </c>
      <c r="G472" s="242"/>
      <c r="H472" s="245">
        <v>21.78</v>
      </c>
      <c r="I472" s="246"/>
      <c r="J472" s="246"/>
      <c r="K472" s="242"/>
      <c r="L472" s="242"/>
      <c r="M472" s="247"/>
      <c r="N472" s="248"/>
      <c r="O472" s="249"/>
      <c r="P472" s="249"/>
      <c r="Q472" s="249"/>
      <c r="R472" s="249"/>
      <c r="S472" s="249"/>
      <c r="T472" s="249"/>
      <c r="U472" s="249"/>
      <c r="V472" s="249"/>
      <c r="W472" s="249"/>
      <c r="X472" s="250"/>
      <c r="AT472" s="251" t="s">
        <v>149</v>
      </c>
      <c r="AU472" s="251" t="s">
        <v>84</v>
      </c>
      <c r="AV472" s="16" t="s">
        <v>147</v>
      </c>
      <c r="AW472" s="16" t="s">
        <v>5</v>
      </c>
      <c r="AX472" s="16" t="s">
        <v>82</v>
      </c>
      <c r="AY472" s="251" t="s">
        <v>140</v>
      </c>
    </row>
    <row r="473" spans="1:65" s="2" customFormat="1" ht="36">
      <c r="A473" s="35"/>
      <c r="B473" s="36"/>
      <c r="C473" s="190" t="s">
        <v>310</v>
      </c>
      <c r="D473" s="190" t="s">
        <v>142</v>
      </c>
      <c r="E473" s="191" t="s">
        <v>461</v>
      </c>
      <c r="F473" s="192" t="s">
        <v>462</v>
      </c>
      <c r="G473" s="193" t="s">
        <v>145</v>
      </c>
      <c r="H473" s="194">
        <v>43.56</v>
      </c>
      <c r="I473" s="195"/>
      <c r="J473" s="195"/>
      <c r="K473" s="196">
        <f>ROUND(P473*H473,2)</f>
        <v>0</v>
      </c>
      <c r="L473" s="192" t="s">
        <v>146</v>
      </c>
      <c r="M473" s="40"/>
      <c r="N473" s="197" t="s">
        <v>1</v>
      </c>
      <c r="O473" s="198" t="s">
        <v>37</v>
      </c>
      <c r="P473" s="199">
        <f>I473+J473</f>
        <v>0</v>
      </c>
      <c r="Q473" s="199">
        <f>ROUND(I473*H473,2)</f>
        <v>0</v>
      </c>
      <c r="R473" s="199">
        <f>ROUND(J473*H473,2)</f>
        <v>0</v>
      </c>
      <c r="S473" s="72"/>
      <c r="T473" s="200">
        <f>S473*H473</f>
        <v>0</v>
      </c>
      <c r="U473" s="200">
        <v>0</v>
      </c>
      <c r="V473" s="200">
        <f>U473*H473</f>
        <v>0</v>
      </c>
      <c r="W473" s="200">
        <v>0</v>
      </c>
      <c r="X473" s="201">
        <f>W473*H473</f>
        <v>0</v>
      </c>
      <c r="Y473" s="35"/>
      <c r="Z473" s="35"/>
      <c r="AA473" s="35"/>
      <c r="AB473" s="35"/>
      <c r="AC473" s="35"/>
      <c r="AD473" s="35"/>
      <c r="AE473" s="35"/>
      <c r="AR473" s="202" t="s">
        <v>147</v>
      </c>
      <c r="AT473" s="202" t="s">
        <v>142</v>
      </c>
      <c r="AU473" s="202" t="s">
        <v>84</v>
      </c>
      <c r="AY473" s="18" t="s">
        <v>140</v>
      </c>
      <c r="BE473" s="203">
        <f>IF(O473="základní",K473,0)</f>
        <v>0</v>
      </c>
      <c r="BF473" s="203">
        <f>IF(O473="snížená",K473,0)</f>
        <v>0</v>
      </c>
      <c r="BG473" s="203">
        <f>IF(O473="zákl. přenesená",K473,0)</f>
        <v>0</v>
      </c>
      <c r="BH473" s="203">
        <f>IF(O473="sníž. přenesená",K473,0)</f>
        <v>0</v>
      </c>
      <c r="BI473" s="203">
        <f>IF(O473="nulová",K473,0)</f>
        <v>0</v>
      </c>
      <c r="BJ473" s="18" t="s">
        <v>82</v>
      </c>
      <c r="BK473" s="203">
        <f>ROUND(P473*H473,2)</f>
        <v>0</v>
      </c>
      <c r="BL473" s="18" t="s">
        <v>147</v>
      </c>
      <c r="BM473" s="202" t="s">
        <v>463</v>
      </c>
    </row>
    <row r="474" spans="1:65" s="2" customFormat="1" ht="19.5">
      <c r="A474" s="35"/>
      <c r="B474" s="36"/>
      <c r="C474" s="37"/>
      <c r="D474" s="204" t="s">
        <v>148</v>
      </c>
      <c r="E474" s="37"/>
      <c r="F474" s="205" t="s">
        <v>462</v>
      </c>
      <c r="G474" s="37"/>
      <c r="H474" s="37"/>
      <c r="I474" s="206"/>
      <c r="J474" s="206"/>
      <c r="K474" s="37"/>
      <c r="L474" s="37"/>
      <c r="M474" s="40"/>
      <c r="N474" s="207"/>
      <c r="O474" s="208"/>
      <c r="P474" s="72"/>
      <c r="Q474" s="72"/>
      <c r="R474" s="72"/>
      <c r="S474" s="72"/>
      <c r="T474" s="72"/>
      <c r="U474" s="72"/>
      <c r="V474" s="72"/>
      <c r="W474" s="72"/>
      <c r="X474" s="73"/>
      <c r="Y474" s="35"/>
      <c r="Z474" s="35"/>
      <c r="AA474" s="35"/>
      <c r="AB474" s="35"/>
      <c r="AC474" s="35"/>
      <c r="AD474" s="35"/>
      <c r="AE474" s="35"/>
      <c r="AT474" s="18" t="s">
        <v>148</v>
      </c>
      <c r="AU474" s="18" t="s">
        <v>84</v>
      </c>
    </row>
    <row r="475" spans="1:65" s="13" customFormat="1" ht="22.5">
      <c r="B475" s="209"/>
      <c r="C475" s="210"/>
      <c r="D475" s="204" t="s">
        <v>149</v>
      </c>
      <c r="E475" s="211" t="s">
        <v>1</v>
      </c>
      <c r="F475" s="212" t="s">
        <v>459</v>
      </c>
      <c r="G475" s="210"/>
      <c r="H475" s="211" t="s">
        <v>1</v>
      </c>
      <c r="I475" s="213"/>
      <c r="J475" s="213"/>
      <c r="K475" s="210"/>
      <c r="L475" s="210"/>
      <c r="M475" s="214"/>
      <c r="N475" s="215"/>
      <c r="O475" s="216"/>
      <c r="P475" s="216"/>
      <c r="Q475" s="216"/>
      <c r="R475" s="216"/>
      <c r="S475" s="216"/>
      <c r="T475" s="216"/>
      <c r="U475" s="216"/>
      <c r="V475" s="216"/>
      <c r="W475" s="216"/>
      <c r="X475" s="217"/>
      <c r="AT475" s="218" t="s">
        <v>149</v>
      </c>
      <c r="AU475" s="218" t="s">
        <v>84</v>
      </c>
      <c r="AV475" s="13" t="s">
        <v>82</v>
      </c>
      <c r="AW475" s="13" t="s">
        <v>5</v>
      </c>
      <c r="AX475" s="13" t="s">
        <v>74</v>
      </c>
      <c r="AY475" s="218" t="s">
        <v>140</v>
      </c>
    </row>
    <row r="476" spans="1:65" s="14" customFormat="1" ht="11.25">
      <c r="B476" s="219"/>
      <c r="C476" s="220"/>
      <c r="D476" s="204" t="s">
        <v>149</v>
      </c>
      <c r="E476" s="221" t="s">
        <v>1</v>
      </c>
      <c r="F476" s="222" t="s">
        <v>464</v>
      </c>
      <c r="G476" s="220"/>
      <c r="H476" s="223">
        <v>43.56</v>
      </c>
      <c r="I476" s="224"/>
      <c r="J476" s="224"/>
      <c r="K476" s="220"/>
      <c r="L476" s="220"/>
      <c r="M476" s="225"/>
      <c r="N476" s="226"/>
      <c r="O476" s="227"/>
      <c r="P476" s="227"/>
      <c r="Q476" s="227"/>
      <c r="R476" s="227"/>
      <c r="S476" s="227"/>
      <c r="T476" s="227"/>
      <c r="U476" s="227"/>
      <c r="V476" s="227"/>
      <c r="W476" s="227"/>
      <c r="X476" s="228"/>
      <c r="AT476" s="229" t="s">
        <v>149</v>
      </c>
      <c r="AU476" s="229" t="s">
        <v>84</v>
      </c>
      <c r="AV476" s="14" t="s">
        <v>84</v>
      </c>
      <c r="AW476" s="14" t="s">
        <v>5</v>
      </c>
      <c r="AX476" s="14" t="s">
        <v>74</v>
      </c>
      <c r="AY476" s="229" t="s">
        <v>140</v>
      </c>
    </row>
    <row r="477" spans="1:65" s="16" customFormat="1" ht="11.25">
      <c r="B477" s="241"/>
      <c r="C477" s="242"/>
      <c r="D477" s="204" t="s">
        <v>149</v>
      </c>
      <c r="E477" s="243" t="s">
        <v>1</v>
      </c>
      <c r="F477" s="244" t="s">
        <v>154</v>
      </c>
      <c r="G477" s="242"/>
      <c r="H477" s="245">
        <v>43.56</v>
      </c>
      <c r="I477" s="246"/>
      <c r="J477" s="246"/>
      <c r="K477" s="242"/>
      <c r="L477" s="242"/>
      <c r="M477" s="247"/>
      <c r="N477" s="248"/>
      <c r="O477" s="249"/>
      <c r="P477" s="249"/>
      <c r="Q477" s="249"/>
      <c r="R477" s="249"/>
      <c r="S477" s="249"/>
      <c r="T477" s="249"/>
      <c r="U477" s="249"/>
      <c r="V477" s="249"/>
      <c r="W477" s="249"/>
      <c r="X477" s="250"/>
      <c r="AT477" s="251" t="s">
        <v>149</v>
      </c>
      <c r="AU477" s="251" t="s">
        <v>84</v>
      </c>
      <c r="AV477" s="16" t="s">
        <v>147</v>
      </c>
      <c r="AW477" s="16" t="s">
        <v>5</v>
      </c>
      <c r="AX477" s="16" t="s">
        <v>82</v>
      </c>
      <c r="AY477" s="251" t="s">
        <v>140</v>
      </c>
    </row>
    <row r="478" spans="1:65" s="12" customFormat="1" ht="22.9" customHeight="1">
      <c r="B478" s="173"/>
      <c r="C478" s="174"/>
      <c r="D478" s="175" t="s">
        <v>73</v>
      </c>
      <c r="E478" s="188" t="s">
        <v>169</v>
      </c>
      <c r="F478" s="188" t="s">
        <v>465</v>
      </c>
      <c r="G478" s="174"/>
      <c r="H478" s="174"/>
      <c r="I478" s="177"/>
      <c r="J478" s="177"/>
      <c r="K478" s="189">
        <f>BK478</f>
        <v>0</v>
      </c>
      <c r="L478" s="174"/>
      <c r="M478" s="179"/>
      <c r="N478" s="180"/>
      <c r="O478" s="181"/>
      <c r="P478" s="181"/>
      <c r="Q478" s="182">
        <f>SUM(Q479:Q485)</f>
        <v>0</v>
      </c>
      <c r="R478" s="182">
        <f>SUM(R479:R485)</f>
        <v>0</v>
      </c>
      <c r="S478" s="181"/>
      <c r="T478" s="183">
        <f>SUM(T479:T485)</f>
        <v>0</v>
      </c>
      <c r="U478" s="181"/>
      <c r="V478" s="183">
        <f>SUM(V479:V485)</f>
        <v>0</v>
      </c>
      <c r="W478" s="181"/>
      <c r="X478" s="184">
        <f>SUM(X479:X485)</f>
        <v>0</v>
      </c>
      <c r="AR478" s="185" t="s">
        <v>82</v>
      </c>
      <c r="AT478" s="186" t="s">
        <v>73</v>
      </c>
      <c r="AU478" s="186" t="s">
        <v>82</v>
      </c>
      <c r="AY478" s="185" t="s">
        <v>140</v>
      </c>
      <c r="BK478" s="187">
        <f>SUM(BK479:BK485)</f>
        <v>0</v>
      </c>
    </row>
    <row r="479" spans="1:65" s="2" customFormat="1" ht="21.75" customHeight="1">
      <c r="A479" s="35"/>
      <c r="B479" s="36"/>
      <c r="C479" s="190" t="s">
        <v>466</v>
      </c>
      <c r="D479" s="190" t="s">
        <v>142</v>
      </c>
      <c r="E479" s="191" t="s">
        <v>467</v>
      </c>
      <c r="F479" s="192" t="s">
        <v>468</v>
      </c>
      <c r="G479" s="193" t="s">
        <v>469</v>
      </c>
      <c r="H479" s="194">
        <v>4</v>
      </c>
      <c r="I479" s="195"/>
      <c r="J479" s="195"/>
      <c r="K479" s="196">
        <f>ROUND(P479*H479,2)</f>
        <v>0</v>
      </c>
      <c r="L479" s="192" t="s">
        <v>1</v>
      </c>
      <c r="M479" s="40"/>
      <c r="N479" s="197" t="s">
        <v>1</v>
      </c>
      <c r="O479" s="198" t="s">
        <v>37</v>
      </c>
      <c r="P479" s="199">
        <f>I479+J479</f>
        <v>0</v>
      </c>
      <c r="Q479" s="199">
        <f>ROUND(I479*H479,2)</f>
        <v>0</v>
      </c>
      <c r="R479" s="199">
        <f>ROUND(J479*H479,2)</f>
        <v>0</v>
      </c>
      <c r="S479" s="72"/>
      <c r="T479" s="200">
        <f>S479*H479</f>
        <v>0</v>
      </c>
      <c r="U479" s="200">
        <v>0</v>
      </c>
      <c r="V479" s="200">
        <f>U479*H479</f>
        <v>0</v>
      </c>
      <c r="W479" s="200">
        <v>0</v>
      </c>
      <c r="X479" s="201">
        <f>W479*H479</f>
        <v>0</v>
      </c>
      <c r="Y479" s="35"/>
      <c r="Z479" s="35"/>
      <c r="AA479" s="35"/>
      <c r="AB479" s="35"/>
      <c r="AC479" s="35"/>
      <c r="AD479" s="35"/>
      <c r="AE479" s="35"/>
      <c r="AR479" s="202" t="s">
        <v>147</v>
      </c>
      <c r="AT479" s="202" t="s">
        <v>142</v>
      </c>
      <c r="AU479" s="202" t="s">
        <v>84</v>
      </c>
      <c r="AY479" s="18" t="s">
        <v>140</v>
      </c>
      <c r="BE479" s="203">
        <f>IF(O479="základní",K479,0)</f>
        <v>0</v>
      </c>
      <c r="BF479" s="203">
        <f>IF(O479="snížená",K479,0)</f>
        <v>0</v>
      </c>
      <c r="BG479" s="203">
        <f>IF(O479="zákl. přenesená",K479,0)</f>
        <v>0</v>
      </c>
      <c r="BH479" s="203">
        <f>IF(O479="sníž. přenesená",K479,0)</f>
        <v>0</v>
      </c>
      <c r="BI479" s="203">
        <f>IF(O479="nulová",K479,0)</f>
        <v>0</v>
      </c>
      <c r="BJ479" s="18" t="s">
        <v>82</v>
      </c>
      <c r="BK479" s="203">
        <f>ROUND(P479*H479,2)</f>
        <v>0</v>
      </c>
      <c r="BL479" s="18" t="s">
        <v>147</v>
      </c>
      <c r="BM479" s="202" t="s">
        <v>470</v>
      </c>
    </row>
    <row r="480" spans="1:65" s="2" customFormat="1" ht="11.25">
      <c r="A480" s="35"/>
      <c r="B480" s="36"/>
      <c r="C480" s="37"/>
      <c r="D480" s="204" t="s">
        <v>148</v>
      </c>
      <c r="E480" s="37"/>
      <c r="F480" s="205" t="s">
        <v>468</v>
      </c>
      <c r="G480" s="37"/>
      <c r="H480" s="37"/>
      <c r="I480" s="206"/>
      <c r="J480" s="206"/>
      <c r="K480" s="37"/>
      <c r="L480" s="37"/>
      <c r="M480" s="40"/>
      <c r="N480" s="207"/>
      <c r="O480" s="208"/>
      <c r="P480" s="72"/>
      <c r="Q480" s="72"/>
      <c r="R480" s="72"/>
      <c r="S480" s="72"/>
      <c r="T480" s="72"/>
      <c r="U480" s="72"/>
      <c r="V480" s="72"/>
      <c r="W480" s="72"/>
      <c r="X480" s="73"/>
      <c r="Y480" s="35"/>
      <c r="Z480" s="35"/>
      <c r="AA480" s="35"/>
      <c r="AB480" s="35"/>
      <c r="AC480" s="35"/>
      <c r="AD480" s="35"/>
      <c r="AE480" s="35"/>
      <c r="AT480" s="18" t="s">
        <v>148</v>
      </c>
      <c r="AU480" s="18" t="s">
        <v>84</v>
      </c>
    </row>
    <row r="481" spans="1:65" s="14" customFormat="1" ht="11.25">
      <c r="B481" s="219"/>
      <c r="C481" s="220"/>
      <c r="D481" s="204" t="s">
        <v>149</v>
      </c>
      <c r="E481" s="221" t="s">
        <v>1</v>
      </c>
      <c r="F481" s="222" t="s">
        <v>471</v>
      </c>
      <c r="G481" s="220"/>
      <c r="H481" s="223">
        <v>4</v>
      </c>
      <c r="I481" s="224"/>
      <c r="J481" s="224"/>
      <c r="K481" s="220"/>
      <c r="L481" s="220"/>
      <c r="M481" s="225"/>
      <c r="N481" s="226"/>
      <c r="O481" s="227"/>
      <c r="P481" s="227"/>
      <c r="Q481" s="227"/>
      <c r="R481" s="227"/>
      <c r="S481" s="227"/>
      <c r="T481" s="227"/>
      <c r="U481" s="227"/>
      <c r="V481" s="227"/>
      <c r="W481" s="227"/>
      <c r="X481" s="228"/>
      <c r="AT481" s="229" t="s">
        <v>149</v>
      </c>
      <c r="AU481" s="229" t="s">
        <v>84</v>
      </c>
      <c r="AV481" s="14" t="s">
        <v>84</v>
      </c>
      <c r="AW481" s="14" t="s">
        <v>5</v>
      </c>
      <c r="AX481" s="14" t="s">
        <v>74</v>
      </c>
      <c r="AY481" s="229" t="s">
        <v>140</v>
      </c>
    </row>
    <row r="482" spans="1:65" s="15" customFormat="1" ht="11.25">
      <c r="B482" s="230"/>
      <c r="C482" s="231"/>
      <c r="D482" s="204" t="s">
        <v>149</v>
      </c>
      <c r="E482" s="232" t="s">
        <v>1</v>
      </c>
      <c r="F482" s="233" t="s">
        <v>152</v>
      </c>
      <c r="G482" s="231"/>
      <c r="H482" s="234">
        <v>4</v>
      </c>
      <c r="I482" s="235"/>
      <c r="J482" s="235"/>
      <c r="K482" s="231"/>
      <c r="L482" s="231"/>
      <c r="M482" s="236"/>
      <c r="N482" s="237"/>
      <c r="O482" s="238"/>
      <c r="P482" s="238"/>
      <c r="Q482" s="238"/>
      <c r="R482" s="238"/>
      <c r="S482" s="238"/>
      <c r="T482" s="238"/>
      <c r="U482" s="238"/>
      <c r="V482" s="238"/>
      <c r="W482" s="238"/>
      <c r="X482" s="239"/>
      <c r="AT482" s="240" t="s">
        <v>149</v>
      </c>
      <c r="AU482" s="240" t="s">
        <v>84</v>
      </c>
      <c r="AV482" s="15" t="s">
        <v>153</v>
      </c>
      <c r="AW482" s="15" t="s">
        <v>5</v>
      </c>
      <c r="AX482" s="15" t="s">
        <v>74</v>
      </c>
      <c r="AY482" s="240" t="s">
        <v>140</v>
      </c>
    </row>
    <row r="483" spans="1:65" s="16" customFormat="1" ht="11.25">
      <c r="B483" s="241"/>
      <c r="C483" s="242"/>
      <c r="D483" s="204" t="s">
        <v>149</v>
      </c>
      <c r="E483" s="243" t="s">
        <v>1</v>
      </c>
      <c r="F483" s="244" t="s">
        <v>154</v>
      </c>
      <c r="G483" s="242"/>
      <c r="H483" s="245">
        <v>4</v>
      </c>
      <c r="I483" s="246"/>
      <c r="J483" s="246"/>
      <c r="K483" s="242"/>
      <c r="L483" s="242"/>
      <c r="M483" s="247"/>
      <c r="N483" s="248"/>
      <c r="O483" s="249"/>
      <c r="P483" s="249"/>
      <c r="Q483" s="249"/>
      <c r="R483" s="249"/>
      <c r="S483" s="249"/>
      <c r="T483" s="249"/>
      <c r="U483" s="249"/>
      <c r="V483" s="249"/>
      <c r="W483" s="249"/>
      <c r="X483" s="250"/>
      <c r="AT483" s="251" t="s">
        <v>149</v>
      </c>
      <c r="AU483" s="251" t="s">
        <v>84</v>
      </c>
      <c r="AV483" s="16" t="s">
        <v>147</v>
      </c>
      <c r="AW483" s="16" t="s">
        <v>5</v>
      </c>
      <c r="AX483" s="16" t="s">
        <v>82</v>
      </c>
      <c r="AY483" s="251" t="s">
        <v>140</v>
      </c>
    </row>
    <row r="484" spans="1:65" s="2" customFormat="1" ht="24">
      <c r="A484" s="35"/>
      <c r="B484" s="36"/>
      <c r="C484" s="252" t="s">
        <v>313</v>
      </c>
      <c r="D484" s="252" t="s">
        <v>224</v>
      </c>
      <c r="E484" s="253" t="s">
        <v>472</v>
      </c>
      <c r="F484" s="254" t="s">
        <v>473</v>
      </c>
      <c r="G484" s="255" t="s">
        <v>379</v>
      </c>
      <c r="H484" s="256">
        <v>4</v>
      </c>
      <c r="I484" s="257"/>
      <c r="J484" s="258"/>
      <c r="K484" s="259">
        <f>ROUND(P484*H484,2)</f>
        <v>0</v>
      </c>
      <c r="L484" s="254" t="s">
        <v>146</v>
      </c>
      <c r="M484" s="260"/>
      <c r="N484" s="261" t="s">
        <v>1</v>
      </c>
      <c r="O484" s="198" t="s">
        <v>37</v>
      </c>
      <c r="P484" s="199">
        <f>I484+J484</f>
        <v>0</v>
      </c>
      <c r="Q484" s="199">
        <f>ROUND(I484*H484,2)</f>
        <v>0</v>
      </c>
      <c r="R484" s="199">
        <f>ROUND(J484*H484,2)</f>
        <v>0</v>
      </c>
      <c r="S484" s="72"/>
      <c r="T484" s="200">
        <f>S484*H484</f>
        <v>0</v>
      </c>
      <c r="U484" s="200">
        <v>0</v>
      </c>
      <c r="V484" s="200">
        <f>U484*H484</f>
        <v>0</v>
      </c>
      <c r="W484" s="200">
        <v>0</v>
      </c>
      <c r="X484" s="201">
        <f>W484*H484</f>
        <v>0</v>
      </c>
      <c r="Y484" s="35"/>
      <c r="Z484" s="35"/>
      <c r="AA484" s="35"/>
      <c r="AB484" s="35"/>
      <c r="AC484" s="35"/>
      <c r="AD484" s="35"/>
      <c r="AE484" s="35"/>
      <c r="AR484" s="202" t="s">
        <v>169</v>
      </c>
      <c r="AT484" s="202" t="s">
        <v>224</v>
      </c>
      <c r="AU484" s="202" t="s">
        <v>84</v>
      </c>
      <c r="AY484" s="18" t="s">
        <v>140</v>
      </c>
      <c r="BE484" s="203">
        <f>IF(O484="základní",K484,0)</f>
        <v>0</v>
      </c>
      <c r="BF484" s="203">
        <f>IF(O484="snížená",K484,0)</f>
        <v>0</v>
      </c>
      <c r="BG484" s="203">
        <f>IF(O484="zákl. přenesená",K484,0)</f>
        <v>0</v>
      </c>
      <c r="BH484" s="203">
        <f>IF(O484="sníž. přenesená",K484,0)</f>
        <v>0</v>
      </c>
      <c r="BI484" s="203">
        <f>IF(O484="nulová",K484,0)</f>
        <v>0</v>
      </c>
      <c r="BJ484" s="18" t="s">
        <v>82</v>
      </c>
      <c r="BK484" s="203">
        <f>ROUND(P484*H484,2)</f>
        <v>0</v>
      </c>
      <c r="BL484" s="18" t="s">
        <v>147</v>
      </c>
      <c r="BM484" s="202" t="s">
        <v>474</v>
      </c>
    </row>
    <row r="485" spans="1:65" s="2" customFormat="1" ht="19.5">
      <c r="A485" s="35"/>
      <c r="B485" s="36"/>
      <c r="C485" s="37"/>
      <c r="D485" s="204" t="s">
        <v>148</v>
      </c>
      <c r="E485" s="37"/>
      <c r="F485" s="205" t="s">
        <v>473</v>
      </c>
      <c r="G485" s="37"/>
      <c r="H485" s="37"/>
      <c r="I485" s="206"/>
      <c r="J485" s="206"/>
      <c r="K485" s="37"/>
      <c r="L485" s="37"/>
      <c r="M485" s="40"/>
      <c r="N485" s="207"/>
      <c r="O485" s="208"/>
      <c r="P485" s="72"/>
      <c r="Q485" s="72"/>
      <c r="R485" s="72"/>
      <c r="S485" s="72"/>
      <c r="T485" s="72"/>
      <c r="U485" s="72"/>
      <c r="V485" s="72"/>
      <c r="W485" s="72"/>
      <c r="X485" s="73"/>
      <c r="Y485" s="35"/>
      <c r="Z485" s="35"/>
      <c r="AA485" s="35"/>
      <c r="AB485" s="35"/>
      <c r="AC485" s="35"/>
      <c r="AD485" s="35"/>
      <c r="AE485" s="35"/>
      <c r="AT485" s="18" t="s">
        <v>148</v>
      </c>
      <c r="AU485" s="18" t="s">
        <v>84</v>
      </c>
    </row>
    <row r="486" spans="1:65" s="12" customFormat="1" ht="22.9" customHeight="1">
      <c r="B486" s="173"/>
      <c r="C486" s="174"/>
      <c r="D486" s="175" t="s">
        <v>73</v>
      </c>
      <c r="E486" s="188" t="s">
        <v>194</v>
      </c>
      <c r="F486" s="188" t="s">
        <v>475</v>
      </c>
      <c r="G486" s="174"/>
      <c r="H486" s="174"/>
      <c r="I486" s="177"/>
      <c r="J486" s="177"/>
      <c r="K486" s="189">
        <f>BK486</f>
        <v>0</v>
      </c>
      <c r="L486" s="174"/>
      <c r="M486" s="179"/>
      <c r="N486" s="180"/>
      <c r="O486" s="181"/>
      <c r="P486" s="181"/>
      <c r="Q486" s="182">
        <f>SUM(Q487:Q603)</f>
        <v>0</v>
      </c>
      <c r="R486" s="182">
        <f>SUM(R487:R603)</f>
        <v>0</v>
      </c>
      <c r="S486" s="181"/>
      <c r="T486" s="183">
        <f>SUM(T487:T603)</f>
        <v>0</v>
      </c>
      <c r="U486" s="181"/>
      <c r="V486" s="183">
        <f>SUM(V487:V603)</f>
        <v>0</v>
      </c>
      <c r="W486" s="181"/>
      <c r="X486" s="184">
        <f>SUM(X487:X603)</f>
        <v>0</v>
      </c>
      <c r="AR486" s="185" t="s">
        <v>82</v>
      </c>
      <c r="AT486" s="186" t="s">
        <v>73</v>
      </c>
      <c r="AU486" s="186" t="s">
        <v>82</v>
      </c>
      <c r="AY486" s="185" t="s">
        <v>140</v>
      </c>
      <c r="BK486" s="187">
        <f>SUM(BK487:BK603)</f>
        <v>0</v>
      </c>
    </row>
    <row r="487" spans="1:65" s="2" customFormat="1" ht="16.5" customHeight="1">
      <c r="A487" s="35"/>
      <c r="B487" s="36"/>
      <c r="C487" s="190" t="s">
        <v>476</v>
      </c>
      <c r="D487" s="190" t="s">
        <v>142</v>
      </c>
      <c r="E487" s="191" t="s">
        <v>477</v>
      </c>
      <c r="F487" s="192" t="s">
        <v>478</v>
      </c>
      <c r="G487" s="193" t="s">
        <v>469</v>
      </c>
      <c r="H487" s="194">
        <v>1</v>
      </c>
      <c r="I487" s="195"/>
      <c r="J487" s="195"/>
      <c r="K487" s="196">
        <f>ROUND(P487*H487,2)</f>
        <v>0</v>
      </c>
      <c r="L487" s="192" t="s">
        <v>1</v>
      </c>
      <c r="M487" s="40"/>
      <c r="N487" s="197" t="s">
        <v>1</v>
      </c>
      <c r="O487" s="198" t="s">
        <v>37</v>
      </c>
      <c r="P487" s="199">
        <f>I487+J487</f>
        <v>0</v>
      </c>
      <c r="Q487" s="199">
        <f>ROUND(I487*H487,2)</f>
        <v>0</v>
      </c>
      <c r="R487" s="199">
        <f>ROUND(J487*H487,2)</f>
        <v>0</v>
      </c>
      <c r="S487" s="72"/>
      <c r="T487" s="200">
        <f>S487*H487</f>
        <v>0</v>
      </c>
      <c r="U487" s="200">
        <v>0</v>
      </c>
      <c r="V487" s="200">
        <f>U487*H487</f>
        <v>0</v>
      </c>
      <c r="W487" s="200">
        <v>0</v>
      </c>
      <c r="X487" s="201">
        <f>W487*H487</f>
        <v>0</v>
      </c>
      <c r="Y487" s="35"/>
      <c r="Z487" s="35"/>
      <c r="AA487" s="35"/>
      <c r="AB487" s="35"/>
      <c r="AC487" s="35"/>
      <c r="AD487" s="35"/>
      <c r="AE487" s="35"/>
      <c r="AR487" s="202" t="s">
        <v>147</v>
      </c>
      <c r="AT487" s="202" t="s">
        <v>142</v>
      </c>
      <c r="AU487" s="202" t="s">
        <v>84</v>
      </c>
      <c r="AY487" s="18" t="s">
        <v>140</v>
      </c>
      <c r="BE487" s="203">
        <f>IF(O487="základní",K487,0)</f>
        <v>0</v>
      </c>
      <c r="BF487" s="203">
        <f>IF(O487="snížená",K487,0)</f>
        <v>0</v>
      </c>
      <c r="BG487" s="203">
        <f>IF(O487="zákl. přenesená",K487,0)</f>
        <v>0</v>
      </c>
      <c r="BH487" s="203">
        <f>IF(O487="sníž. přenesená",K487,0)</f>
        <v>0</v>
      </c>
      <c r="BI487" s="203">
        <f>IF(O487="nulová",K487,0)</f>
        <v>0</v>
      </c>
      <c r="BJ487" s="18" t="s">
        <v>82</v>
      </c>
      <c r="BK487" s="203">
        <f>ROUND(P487*H487,2)</f>
        <v>0</v>
      </c>
      <c r="BL487" s="18" t="s">
        <v>147</v>
      </c>
      <c r="BM487" s="202" t="s">
        <v>479</v>
      </c>
    </row>
    <row r="488" spans="1:65" s="2" customFormat="1" ht="11.25">
      <c r="A488" s="35"/>
      <c r="B488" s="36"/>
      <c r="C488" s="37"/>
      <c r="D488" s="204" t="s">
        <v>148</v>
      </c>
      <c r="E488" s="37"/>
      <c r="F488" s="205" t="s">
        <v>478</v>
      </c>
      <c r="G488" s="37"/>
      <c r="H488" s="37"/>
      <c r="I488" s="206"/>
      <c r="J488" s="206"/>
      <c r="K488" s="37"/>
      <c r="L488" s="37"/>
      <c r="M488" s="40"/>
      <c r="N488" s="207"/>
      <c r="O488" s="208"/>
      <c r="P488" s="72"/>
      <c r="Q488" s="72"/>
      <c r="R488" s="72"/>
      <c r="S488" s="72"/>
      <c r="T488" s="72"/>
      <c r="U488" s="72"/>
      <c r="V488" s="72"/>
      <c r="W488" s="72"/>
      <c r="X488" s="73"/>
      <c r="Y488" s="35"/>
      <c r="Z488" s="35"/>
      <c r="AA488" s="35"/>
      <c r="AB488" s="35"/>
      <c r="AC488" s="35"/>
      <c r="AD488" s="35"/>
      <c r="AE488" s="35"/>
      <c r="AT488" s="18" t="s">
        <v>148</v>
      </c>
      <c r="AU488" s="18" t="s">
        <v>84</v>
      </c>
    </row>
    <row r="489" spans="1:65" s="14" customFormat="1" ht="11.25">
      <c r="B489" s="219"/>
      <c r="C489" s="220"/>
      <c r="D489" s="204" t="s">
        <v>149</v>
      </c>
      <c r="E489" s="221" t="s">
        <v>1</v>
      </c>
      <c r="F489" s="222" t="s">
        <v>480</v>
      </c>
      <c r="G489" s="220"/>
      <c r="H489" s="223">
        <v>1</v>
      </c>
      <c r="I489" s="224"/>
      <c r="J489" s="224"/>
      <c r="K489" s="220"/>
      <c r="L489" s="220"/>
      <c r="M489" s="225"/>
      <c r="N489" s="226"/>
      <c r="O489" s="227"/>
      <c r="P489" s="227"/>
      <c r="Q489" s="227"/>
      <c r="R489" s="227"/>
      <c r="S489" s="227"/>
      <c r="T489" s="227"/>
      <c r="U489" s="227"/>
      <c r="V489" s="227"/>
      <c r="W489" s="227"/>
      <c r="X489" s="228"/>
      <c r="AT489" s="229" t="s">
        <v>149</v>
      </c>
      <c r="AU489" s="229" t="s">
        <v>84</v>
      </c>
      <c r="AV489" s="14" t="s">
        <v>84</v>
      </c>
      <c r="AW489" s="14" t="s">
        <v>5</v>
      </c>
      <c r="AX489" s="14" t="s">
        <v>74</v>
      </c>
      <c r="AY489" s="229" t="s">
        <v>140</v>
      </c>
    </row>
    <row r="490" spans="1:65" s="15" customFormat="1" ht="11.25">
      <c r="B490" s="230"/>
      <c r="C490" s="231"/>
      <c r="D490" s="204" t="s">
        <v>149</v>
      </c>
      <c r="E490" s="232" t="s">
        <v>1</v>
      </c>
      <c r="F490" s="233" t="s">
        <v>152</v>
      </c>
      <c r="G490" s="231"/>
      <c r="H490" s="234">
        <v>1</v>
      </c>
      <c r="I490" s="235"/>
      <c r="J490" s="235"/>
      <c r="K490" s="231"/>
      <c r="L490" s="231"/>
      <c r="M490" s="236"/>
      <c r="N490" s="237"/>
      <c r="O490" s="238"/>
      <c r="P490" s="238"/>
      <c r="Q490" s="238"/>
      <c r="R490" s="238"/>
      <c r="S490" s="238"/>
      <c r="T490" s="238"/>
      <c r="U490" s="238"/>
      <c r="V490" s="238"/>
      <c r="W490" s="238"/>
      <c r="X490" s="239"/>
      <c r="AT490" s="240" t="s">
        <v>149</v>
      </c>
      <c r="AU490" s="240" t="s">
        <v>84</v>
      </c>
      <c r="AV490" s="15" t="s">
        <v>153</v>
      </c>
      <c r="AW490" s="15" t="s">
        <v>5</v>
      </c>
      <c r="AX490" s="15" t="s">
        <v>74</v>
      </c>
      <c r="AY490" s="240" t="s">
        <v>140</v>
      </c>
    </row>
    <row r="491" spans="1:65" s="16" customFormat="1" ht="11.25">
      <c r="B491" s="241"/>
      <c r="C491" s="242"/>
      <c r="D491" s="204" t="s">
        <v>149</v>
      </c>
      <c r="E491" s="243" t="s">
        <v>1</v>
      </c>
      <c r="F491" s="244" t="s">
        <v>154</v>
      </c>
      <c r="G491" s="242"/>
      <c r="H491" s="245">
        <v>1</v>
      </c>
      <c r="I491" s="246"/>
      <c r="J491" s="246"/>
      <c r="K491" s="242"/>
      <c r="L491" s="242"/>
      <c r="M491" s="247"/>
      <c r="N491" s="248"/>
      <c r="O491" s="249"/>
      <c r="P491" s="249"/>
      <c r="Q491" s="249"/>
      <c r="R491" s="249"/>
      <c r="S491" s="249"/>
      <c r="T491" s="249"/>
      <c r="U491" s="249"/>
      <c r="V491" s="249"/>
      <c r="W491" s="249"/>
      <c r="X491" s="250"/>
      <c r="AT491" s="251" t="s">
        <v>149</v>
      </c>
      <c r="AU491" s="251" t="s">
        <v>84</v>
      </c>
      <c r="AV491" s="16" t="s">
        <v>147</v>
      </c>
      <c r="AW491" s="16" t="s">
        <v>5</v>
      </c>
      <c r="AX491" s="16" t="s">
        <v>82</v>
      </c>
      <c r="AY491" s="251" t="s">
        <v>140</v>
      </c>
    </row>
    <row r="492" spans="1:65" s="2" customFormat="1" ht="16.5" customHeight="1">
      <c r="A492" s="35"/>
      <c r="B492" s="36"/>
      <c r="C492" s="190" t="s">
        <v>318</v>
      </c>
      <c r="D492" s="190" t="s">
        <v>142</v>
      </c>
      <c r="E492" s="191" t="s">
        <v>481</v>
      </c>
      <c r="F492" s="192" t="s">
        <v>482</v>
      </c>
      <c r="G492" s="193" t="s">
        <v>469</v>
      </c>
      <c r="H492" s="194">
        <v>1</v>
      </c>
      <c r="I492" s="195"/>
      <c r="J492" s="195"/>
      <c r="K492" s="196">
        <f>ROUND(P492*H492,2)</f>
        <v>0</v>
      </c>
      <c r="L492" s="192" t="s">
        <v>1</v>
      </c>
      <c r="M492" s="40"/>
      <c r="N492" s="197" t="s">
        <v>1</v>
      </c>
      <c r="O492" s="198" t="s">
        <v>37</v>
      </c>
      <c r="P492" s="199">
        <f>I492+J492</f>
        <v>0</v>
      </c>
      <c r="Q492" s="199">
        <f>ROUND(I492*H492,2)</f>
        <v>0</v>
      </c>
      <c r="R492" s="199">
        <f>ROUND(J492*H492,2)</f>
        <v>0</v>
      </c>
      <c r="S492" s="72"/>
      <c r="T492" s="200">
        <f>S492*H492</f>
        <v>0</v>
      </c>
      <c r="U492" s="200">
        <v>0</v>
      </c>
      <c r="V492" s="200">
        <f>U492*H492</f>
        <v>0</v>
      </c>
      <c r="W492" s="200">
        <v>0</v>
      </c>
      <c r="X492" s="201">
        <f>W492*H492</f>
        <v>0</v>
      </c>
      <c r="Y492" s="35"/>
      <c r="Z492" s="35"/>
      <c r="AA492" s="35"/>
      <c r="AB492" s="35"/>
      <c r="AC492" s="35"/>
      <c r="AD492" s="35"/>
      <c r="AE492" s="35"/>
      <c r="AR492" s="202" t="s">
        <v>147</v>
      </c>
      <c r="AT492" s="202" t="s">
        <v>142</v>
      </c>
      <c r="AU492" s="202" t="s">
        <v>84</v>
      </c>
      <c r="AY492" s="18" t="s">
        <v>140</v>
      </c>
      <c r="BE492" s="203">
        <f>IF(O492="základní",K492,0)</f>
        <v>0</v>
      </c>
      <c r="BF492" s="203">
        <f>IF(O492="snížená",K492,0)</f>
        <v>0</v>
      </c>
      <c r="BG492" s="203">
        <f>IF(O492="zákl. přenesená",K492,0)</f>
        <v>0</v>
      </c>
      <c r="BH492" s="203">
        <f>IF(O492="sníž. přenesená",K492,0)</f>
        <v>0</v>
      </c>
      <c r="BI492" s="203">
        <f>IF(O492="nulová",K492,0)</f>
        <v>0</v>
      </c>
      <c r="BJ492" s="18" t="s">
        <v>82</v>
      </c>
      <c r="BK492" s="203">
        <f>ROUND(P492*H492,2)</f>
        <v>0</v>
      </c>
      <c r="BL492" s="18" t="s">
        <v>147</v>
      </c>
      <c r="BM492" s="202" t="s">
        <v>483</v>
      </c>
    </row>
    <row r="493" spans="1:65" s="2" customFormat="1" ht="11.25">
      <c r="A493" s="35"/>
      <c r="B493" s="36"/>
      <c r="C493" s="37"/>
      <c r="D493" s="204" t="s">
        <v>148</v>
      </c>
      <c r="E493" s="37"/>
      <c r="F493" s="205" t="s">
        <v>482</v>
      </c>
      <c r="G493" s="37"/>
      <c r="H493" s="37"/>
      <c r="I493" s="206"/>
      <c r="J493" s="206"/>
      <c r="K493" s="37"/>
      <c r="L493" s="37"/>
      <c r="M493" s="40"/>
      <c r="N493" s="207"/>
      <c r="O493" s="208"/>
      <c r="P493" s="72"/>
      <c r="Q493" s="72"/>
      <c r="R493" s="72"/>
      <c r="S493" s="72"/>
      <c r="T493" s="72"/>
      <c r="U493" s="72"/>
      <c r="V493" s="72"/>
      <c r="W493" s="72"/>
      <c r="X493" s="73"/>
      <c r="Y493" s="35"/>
      <c r="Z493" s="35"/>
      <c r="AA493" s="35"/>
      <c r="AB493" s="35"/>
      <c r="AC493" s="35"/>
      <c r="AD493" s="35"/>
      <c r="AE493" s="35"/>
      <c r="AT493" s="18" t="s">
        <v>148</v>
      </c>
      <c r="AU493" s="18" t="s">
        <v>84</v>
      </c>
    </row>
    <row r="494" spans="1:65" s="14" customFormat="1" ht="11.25">
      <c r="B494" s="219"/>
      <c r="C494" s="220"/>
      <c r="D494" s="204" t="s">
        <v>149</v>
      </c>
      <c r="E494" s="221" t="s">
        <v>1</v>
      </c>
      <c r="F494" s="222" t="s">
        <v>480</v>
      </c>
      <c r="G494" s="220"/>
      <c r="H494" s="223">
        <v>1</v>
      </c>
      <c r="I494" s="224"/>
      <c r="J494" s="224"/>
      <c r="K494" s="220"/>
      <c r="L494" s="220"/>
      <c r="M494" s="225"/>
      <c r="N494" s="226"/>
      <c r="O494" s="227"/>
      <c r="P494" s="227"/>
      <c r="Q494" s="227"/>
      <c r="R494" s="227"/>
      <c r="S494" s="227"/>
      <c r="T494" s="227"/>
      <c r="U494" s="227"/>
      <c r="V494" s="227"/>
      <c r="W494" s="227"/>
      <c r="X494" s="228"/>
      <c r="AT494" s="229" t="s">
        <v>149</v>
      </c>
      <c r="AU494" s="229" t="s">
        <v>84</v>
      </c>
      <c r="AV494" s="14" t="s">
        <v>84</v>
      </c>
      <c r="AW494" s="14" t="s">
        <v>5</v>
      </c>
      <c r="AX494" s="14" t="s">
        <v>74</v>
      </c>
      <c r="AY494" s="229" t="s">
        <v>140</v>
      </c>
    </row>
    <row r="495" spans="1:65" s="16" customFormat="1" ht="11.25">
      <c r="B495" s="241"/>
      <c r="C495" s="242"/>
      <c r="D495" s="204" t="s">
        <v>149</v>
      </c>
      <c r="E495" s="243" t="s">
        <v>1</v>
      </c>
      <c r="F495" s="244" t="s">
        <v>154</v>
      </c>
      <c r="G495" s="242"/>
      <c r="H495" s="245">
        <v>1</v>
      </c>
      <c r="I495" s="246"/>
      <c r="J495" s="246"/>
      <c r="K495" s="242"/>
      <c r="L495" s="242"/>
      <c r="M495" s="247"/>
      <c r="N495" s="248"/>
      <c r="O495" s="249"/>
      <c r="P495" s="249"/>
      <c r="Q495" s="249"/>
      <c r="R495" s="249"/>
      <c r="S495" s="249"/>
      <c r="T495" s="249"/>
      <c r="U495" s="249"/>
      <c r="V495" s="249"/>
      <c r="W495" s="249"/>
      <c r="X495" s="250"/>
      <c r="AT495" s="251" t="s">
        <v>149</v>
      </c>
      <c r="AU495" s="251" t="s">
        <v>84</v>
      </c>
      <c r="AV495" s="16" t="s">
        <v>147</v>
      </c>
      <c r="AW495" s="16" t="s">
        <v>5</v>
      </c>
      <c r="AX495" s="16" t="s">
        <v>82</v>
      </c>
      <c r="AY495" s="251" t="s">
        <v>140</v>
      </c>
    </row>
    <row r="496" spans="1:65" s="2" customFormat="1" ht="16.5" customHeight="1">
      <c r="A496" s="35"/>
      <c r="B496" s="36"/>
      <c r="C496" s="190" t="s">
        <v>484</v>
      </c>
      <c r="D496" s="190" t="s">
        <v>142</v>
      </c>
      <c r="E496" s="191" t="s">
        <v>485</v>
      </c>
      <c r="F496" s="192" t="s">
        <v>486</v>
      </c>
      <c r="G496" s="193" t="s">
        <v>469</v>
      </c>
      <c r="H496" s="194">
        <v>60</v>
      </c>
      <c r="I496" s="195"/>
      <c r="J496" s="195"/>
      <c r="K496" s="196">
        <f>ROUND(P496*H496,2)</f>
        <v>0</v>
      </c>
      <c r="L496" s="192" t="s">
        <v>1</v>
      </c>
      <c r="M496" s="40"/>
      <c r="N496" s="197" t="s">
        <v>1</v>
      </c>
      <c r="O496" s="198" t="s">
        <v>37</v>
      </c>
      <c r="P496" s="199">
        <f>I496+J496</f>
        <v>0</v>
      </c>
      <c r="Q496" s="199">
        <f>ROUND(I496*H496,2)</f>
        <v>0</v>
      </c>
      <c r="R496" s="199">
        <f>ROUND(J496*H496,2)</f>
        <v>0</v>
      </c>
      <c r="S496" s="72"/>
      <c r="T496" s="200">
        <f>S496*H496</f>
        <v>0</v>
      </c>
      <c r="U496" s="200">
        <v>0</v>
      </c>
      <c r="V496" s="200">
        <f>U496*H496</f>
        <v>0</v>
      </c>
      <c r="W496" s="200">
        <v>0</v>
      </c>
      <c r="X496" s="201">
        <f>W496*H496</f>
        <v>0</v>
      </c>
      <c r="Y496" s="35"/>
      <c r="Z496" s="35"/>
      <c r="AA496" s="35"/>
      <c r="AB496" s="35"/>
      <c r="AC496" s="35"/>
      <c r="AD496" s="35"/>
      <c r="AE496" s="35"/>
      <c r="AR496" s="202" t="s">
        <v>147</v>
      </c>
      <c r="AT496" s="202" t="s">
        <v>142</v>
      </c>
      <c r="AU496" s="202" t="s">
        <v>84</v>
      </c>
      <c r="AY496" s="18" t="s">
        <v>140</v>
      </c>
      <c r="BE496" s="203">
        <f>IF(O496="základní",K496,0)</f>
        <v>0</v>
      </c>
      <c r="BF496" s="203">
        <f>IF(O496="snížená",K496,0)</f>
        <v>0</v>
      </c>
      <c r="BG496" s="203">
        <f>IF(O496="zákl. přenesená",K496,0)</f>
        <v>0</v>
      </c>
      <c r="BH496" s="203">
        <f>IF(O496="sníž. přenesená",K496,0)</f>
        <v>0</v>
      </c>
      <c r="BI496" s="203">
        <f>IF(O496="nulová",K496,0)</f>
        <v>0</v>
      </c>
      <c r="BJ496" s="18" t="s">
        <v>82</v>
      </c>
      <c r="BK496" s="203">
        <f>ROUND(P496*H496,2)</f>
        <v>0</v>
      </c>
      <c r="BL496" s="18" t="s">
        <v>147</v>
      </c>
      <c r="BM496" s="202" t="s">
        <v>487</v>
      </c>
    </row>
    <row r="497" spans="1:65" s="2" customFormat="1" ht="11.25">
      <c r="A497" s="35"/>
      <c r="B497" s="36"/>
      <c r="C497" s="37"/>
      <c r="D497" s="204" t="s">
        <v>148</v>
      </c>
      <c r="E497" s="37"/>
      <c r="F497" s="205" t="s">
        <v>486</v>
      </c>
      <c r="G497" s="37"/>
      <c r="H497" s="37"/>
      <c r="I497" s="206"/>
      <c r="J497" s="206"/>
      <c r="K497" s="37"/>
      <c r="L497" s="37"/>
      <c r="M497" s="40"/>
      <c r="N497" s="207"/>
      <c r="O497" s="208"/>
      <c r="P497" s="72"/>
      <c r="Q497" s="72"/>
      <c r="R497" s="72"/>
      <c r="S497" s="72"/>
      <c r="T497" s="72"/>
      <c r="U497" s="72"/>
      <c r="V497" s="72"/>
      <c r="W497" s="72"/>
      <c r="X497" s="73"/>
      <c r="Y497" s="35"/>
      <c r="Z497" s="35"/>
      <c r="AA497" s="35"/>
      <c r="AB497" s="35"/>
      <c r="AC497" s="35"/>
      <c r="AD497" s="35"/>
      <c r="AE497" s="35"/>
      <c r="AT497" s="18" t="s">
        <v>148</v>
      </c>
      <c r="AU497" s="18" t="s">
        <v>84</v>
      </c>
    </row>
    <row r="498" spans="1:65" s="13" customFormat="1" ht="22.5">
      <c r="B498" s="209"/>
      <c r="C498" s="210"/>
      <c r="D498" s="204" t="s">
        <v>149</v>
      </c>
      <c r="E498" s="211" t="s">
        <v>1</v>
      </c>
      <c r="F498" s="212" t="s">
        <v>488</v>
      </c>
      <c r="G498" s="210"/>
      <c r="H498" s="211" t="s">
        <v>1</v>
      </c>
      <c r="I498" s="213"/>
      <c r="J498" s="213"/>
      <c r="K498" s="210"/>
      <c r="L498" s="210"/>
      <c r="M498" s="214"/>
      <c r="N498" s="215"/>
      <c r="O498" s="216"/>
      <c r="P498" s="216"/>
      <c r="Q498" s="216"/>
      <c r="R498" s="216"/>
      <c r="S498" s="216"/>
      <c r="T498" s="216"/>
      <c r="U498" s="216"/>
      <c r="V498" s="216"/>
      <c r="W498" s="216"/>
      <c r="X498" s="217"/>
      <c r="AT498" s="218" t="s">
        <v>149</v>
      </c>
      <c r="AU498" s="218" t="s">
        <v>84</v>
      </c>
      <c r="AV498" s="13" t="s">
        <v>82</v>
      </c>
      <c r="AW498" s="13" t="s">
        <v>5</v>
      </c>
      <c r="AX498" s="13" t="s">
        <v>74</v>
      </c>
      <c r="AY498" s="218" t="s">
        <v>140</v>
      </c>
    </row>
    <row r="499" spans="1:65" s="13" customFormat="1" ht="11.25">
      <c r="B499" s="209"/>
      <c r="C499" s="210"/>
      <c r="D499" s="204" t="s">
        <v>149</v>
      </c>
      <c r="E499" s="211" t="s">
        <v>1</v>
      </c>
      <c r="F499" s="212" t="s">
        <v>489</v>
      </c>
      <c r="G499" s="210"/>
      <c r="H499" s="211" t="s">
        <v>1</v>
      </c>
      <c r="I499" s="213"/>
      <c r="J499" s="213"/>
      <c r="K499" s="210"/>
      <c r="L499" s="210"/>
      <c r="M499" s="214"/>
      <c r="N499" s="215"/>
      <c r="O499" s="216"/>
      <c r="P499" s="216"/>
      <c r="Q499" s="216"/>
      <c r="R499" s="216"/>
      <c r="S499" s="216"/>
      <c r="T499" s="216"/>
      <c r="U499" s="216"/>
      <c r="V499" s="216"/>
      <c r="W499" s="216"/>
      <c r="X499" s="217"/>
      <c r="AT499" s="218" t="s">
        <v>149</v>
      </c>
      <c r="AU499" s="218" t="s">
        <v>84</v>
      </c>
      <c r="AV499" s="13" t="s">
        <v>82</v>
      </c>
      <c r="AW499" s="13" t="s">
        <v>5</v>
      </c>
      <c r="AX499" s="13" t="s">
        <v>74</v>
      </c>
      <c r="AY499" s="218" t="s">
        <v>140</v>
      </c>
    </row>
    <row r="500" spans="1:65" s="14" customFormat="1" ht="11.25">
      <c r="B500" s="219"/>
      <c r="C500" s="220"/>
      <c r="D500" s="204" t="s">
        <v>149</v>
      </c>
      <c r="E500" s="221" t="s">
        <v>1</v>
      </c>
      <c r="F500" s="222" t="s">
        <v>304</v>
      </c>
      <c r="G500" s="220"/>
      <c r="H500" s="223">
        <v>60</v>
      </c>
      <c r="I500" s="224"/>
      <c r="J500" s="224"/>
      <c r="K500" s="220"/>
      <c r="L500" s="220"/>
      <c r="M500" s="225"/>
      <c r="N500" s="226"/>
      <c r="O500" s="227"/>
      <c r="P500" s="227"/>
      <c r="Q500" s="227"/>
      <c r="R500" s="227"/>
      <c r="S500" s="227"/>
      <c r="T500" s="227"/>
      <c r="U500" s="227"/>
      <c r="V500" s="227"/>
      <c r="W500" s="227"/>
      <c r="X500" s="228"/>
      <c r="AT500" s="229" t="s">
        <v>149</v>
      </c>
      <c r="AU500" s="229" t="s">
        <v>84</v>
      </c>
      <c r="AV500" s="14" t="s">
        <v>84</v>
      </c>
      <c r="AW500" s="14" t="s">
        <v>5</v>
      </c>
      <c r="AX500" s="14" t="s">
        <v>74</v>
      </c>
      <c r="AY500" s="229" t="s">
        <v>140</v>
      </c>
    </row>
    <row r="501" spans="1:65" s="15" customFormat="1" ht="11.25">
      <c r="B501" s="230"/>
      <c r="C501" s="231"/>
      <c r="D501" s="204" t="s">
        <v>149</v>
      </c>
      <c r="E501" s="232" t="s">
        <v>1</v>
      </c>
      <c r="F501" s="233" t="s">
        <v>152</v>
      </c>
      <c r="G501" s="231"/>
      <c r="H501" s="234">
        <v>60</v>
      </c>
      <c r="I501" s="235"/>
      <c r="J501" s="235"/>
      <c r="K501" s="231"/>
      <c r="L501" s="231"/>
      <c r="M501" s="236"/>
      <c r="N501" s="237"/>
      <c r="O501" s="238"/>
      <c r="P501" s="238"/>
      <c r="Q501" s="238"/>
      <c r="R501" s="238"/>
      <c r="S501" s="238"/>
      <c r="T501" s="238"/>
      <c r="U501" s="238"/>
      <c r="V501" s="238"/>
      <c r="W501" s="238"/>
      <c r="X501" s="239"/>
      <c r="AT501" s="240" t="s">
        <v>149</v>
      </c>
      <c r="AU501" s="240" t="s">
        <v>84</v>
      </c>
      <c r="AV501" s="15" t="s">
        <v>153</v>
      </c>
      <c r="AW501" s="15" t="s">
        <v>5</v>
      </c>
      <c r="AX501" s="15" t="s">
        <v>74</v>
      </c>
      <c r="AY501" s="240" t="s">
        <v>140</v>
      </c>
    </row>
    <row r="502" spans="1:65" s="16" customFormat="1" ht="11.25">
      <c r="B502" s="241"/>
      <c r="C502" s="242"/>
      <c r="D502" s="204" t="s">
        <v>149</v>
      </c>
      <c r="E502" s="243" t="s">
        <v>1</v>
      </c>
      <c r="F502" s="244" t="s">
        <v>154</v>
      </c>
      <c r="G502" s="242"/>
      <c r="H502" s="245">
        <v>60</v>
      </c>
      <c r="I502" s="246"/>
      <c r="J502" s="246"/>
      <c r="K502" s="242"/>
      <c r="L502" s="242"/>
      <c r="M502" s="247"/>
      <c r="N502" s="248"/>
      <c r="O502" s="249"/>
      <c r="P502" s="249"/>
      <c r="Q502" s="249"/>
      <c r="R502" s="249"/>
      <c r="S502" s="249"/>
      <c r="T502" s="249"/>
      <c r="U502" s="249"/>
      <c r="V502" s="249"/>
      <c r="W502" s="249"/>
      <c r="X502" s="250"/>
      <c r="AT502" s="251" t="s">
        <v>149</v>
      </c>
      <c r="AU502" s="251" t="s">
        <v>84</v>
      </c>
      <c r="AV502" s="16" t="s">
        <v>147</v>
      </c>
      <c r="AW502" s="16" t="s">
        <v>5</v>
      </c>
      <c r="AX502" s="16" t="s">
        <v>82</v>
      </c>
      <c r="AY502" s="251" t="s">
        <v>140</v>
      </c>
    </row>
    <row r="503" spans="1:65" s="2" customFormat="1" ht="48">
      <c r="A503" s="35"/>
      <c r="B503" s="36"/>
      <c r="C503" s="190" t="s">
        <v>323</v>
      </c>
      <c r="D503" s="190" t="s">
        <v>142</v>
      </c>
      <c r="E503" s="191" t="s">
        <v>490</v>
      </c>
      <c r="F503" s="192" t="s">
        <v>491</v>
      </c>
      <c r="G503" s="193" t="s">
        <v>317</v>
      </c>
      <c r="H503" s="194">
        <v>33.81</v>
      </c>
      <c r="I503" s="195"/>
      <c r="J503" s="195"/>
      <c r="K503" s="196">
        <f>ROUND(P503*H503,2)</f>
        <v>0</v>
      </c>
      <c r="L503" s="192" t="s">
        <v>146</v>
      </c>
      <c r="M503" s="40"/>
      <c r="N503" s="197" t="s">
        <v>1</v>
      </c>
      <c r="O503" s="198" t="s">
        <v>37</v>
      </c>
      <c r="P503" s="199">
        <f>I503+J503</f>
        <v>0</v>
      </c>
      <c r="Q503" s="199">
        <f>ROUND(I503*H503,2)</f>
        <v>0</v>
      </c>
      <c r="R503" s="199">
        <f>ROUND(J503*H503,2)</f>
        <v>0</v>
      </c>
      <c r="S503" s="72"/>
      <c r="T503" s="200">
        <f>S503*H503</f>
        <v>0</v>
      </c>
      <c r="U503" s="200">
        <v>0</v>
      </c>
      <c r="V503" s="200">
        <f>U503*H503</f>
        <v>0</v>
      </c>
      <c r="W503" s="200">
        <v>0</v>
      </c>
      <c r="X503" s="201">
        <f>W503*H503</f>
        <v>0</v>
      </c>
      <c r="Y503" s="35"/>
      <c r="Z503" s="35"/>
      <c r="AA503" s="35"/>
      <c r="AB503" s="35"/>
      <c r="AC503" s="35"/>
      <c r="AD503" s="35"/>
      <c r="AE503" s="35"/>
      <c r="AR503" s="202" t="s">
        <v>147</v>
      </c>
      <c r="AT503" s="202" t="s">
        <v>142</v>
      </c>
      <c r="AU503" s="202" t="s">
        <v>84</v>
      </c>
      <c r="AY503" s="18" t="s">
        <v>140</v>
      </c>
      <c r="BE503" s="203">
        <f>IF(O503="základní",K503,0)</f>
        <v>0</v>
      </c>
      <c r="BF503" s="203">
        <f>IF(O503="snížená",K503,0)</f>
        <v>0</v>
      </c>
      <c r="BG503" s="203">
        <f>IF(O503="zákl. přenesená",K503,0)</f>
        <v>0</v>
      </c>
      <c r="BH503" s="203">
        <f>IF(O503="sníž. přenesená",K503,0)</f>
        <v>0</v>
      </c>
      <c r="BI503" s="203">
        <f>IF(O503="nulová",K503,0)</f>
        <v>0</v>
      </c>
      <c r="BJ503" s="18" t="s">
        <v>82</v>
      </c>
      <c r="BK503" s="203">
        <f>ROUND(P503*H503,2)</f>
        <v>0</v>
      </c>
      <c r="BL503" s="18" t="s">
        <v>147</v>
      </c>
      <c r="BM503" s="202" t="s">
        <v>492</v>
      </c>
    </row>
    <row r="504" spans="1:65" s="2" customFormat="1" ht="29.25">
      <c r="A504" s="35"/>
      <c r="B504" s="36"/>
      <c r="C504" s="37"/>
      <c r="D504" s="204" t="s">
        <v>148</v>
      </c>
      <c r="E504" s="37"/>
      <c r="F504" s="205" t="s">
        <v>491</v>
      </c>
      <c r="G504" s="37"/>
      <c r="H504" s="37"/>
      <c r="I504" s="206"/>
      <c r="J504" s="206"/>
      <c r="K504" s="37"/>
      <c r="L504" s="37"/>
      <c r="M504" s="40"/>
      <c r="N504" s="207"/>
      <c r="O504" s="208"/>
      <c r="P504" s="72"/>
      <c r="Q504" s="72"/>
      <c r="R504" s="72"/>
      <c r="S504" s="72"/>
      <c r="T504" s="72"/>
      <c r="U504" s="72"/>
      <c r="V504" s="72"/>
      <c r="W504" s="72"/>
      <c r="X504" s="73"/>
      <c r="Y504" s="35"/>
      <c r="Z504" s="35"/>
      <c r="AA504" s="35"/>
      <c r="AB504" s="35"/>
      <c r="AC504" s="35"/>
      <c r="AD504" s="35"/>
      <c r="AE504" s="35"/>
      <c r="AT504" s="18" t="s">
        <v>148</v>
      </c>
      <c r="AU504" s="18" t="s">
        <v>84</v>
      </c>
    </row>
    <row r="505" spans="1:65" s="13" customFormat="1" ht="22.5">
      <c r="B505" s="209"/>
      <c r="C505" s="210"/>
      <c r="D505" s="204" t="s">
        <v>149</v>
      </c>
      <c r="E505" s="211" t="s">
        <v>1</v>
      </c>
      <c r="F505" s="212" t="s">
        <v>493</v>
      </c>
      <c r="G505" s="210"/>
      <c r="H505" s="211" t="s">
        <v>1</v>
      </c>
      <c r="I505" s="213"/>
      <c r="J505" s="213"/>
      <c r="K505" s="210"/>
      <c r="L505" s="210"/>
      <c r="M505" s="214"/>
      <c r="N505" s="215"/>
      <c r="O505" s="216"/>
      <c r="P505" s="216"/>
      <c r="Q505" s="216"/>
      <c r="R505" s="216"/>
      <c r="S505" s="216"/>
      <c r="T505" s="216"/>
      <c r="U505" s="216"/>
      <c r="V505" s="216"/>
      <c r="W505" s="216"/>
      <c r="X505" s="217"/>
      <c r="AT505" s="218" t="s">
        <v>149</v>
      </c>
      <c r="AU505" s="218" t="s">
        <v>84</v>
      </c>
      <c r="AV505" s="13" t="s">
        <v>82</v>
      </c>
      <c r="AW505" s="13" t="s">
        <v>5</v>
      </c>
      <c r="AX505" s="13" t="s">
        <v>74</v>
      </c>
      <c r="AY505" s="218" t="s">
        <v>140</v>
      </c>
    </row>
    <row r="506" spans="1:65" s="13" customFormat="1" ht="11.25">
      <c r="B506" s="209"/>
      <c r="C506" s="210"/>
      <c r="D506" s="204" t="s">
        <v>149</v>
      </c>
      <c r="E506" s="211" t="s">
        <v>1</v>
      </c>
      <c r="F506" s="212" t="s">
        <v>494</v>
      </c>
      <c r="G506" s="210"/>
      <c r="H506" s="211" t="s">
        <v>1</v>
      </c>
      <c r="I506" s="213"/>
      <c r="J506" s="213"/>
      <c r="K506" s="210"/>
      <c r="L506" s="210"/>
      <c r="M506" s="214"/>
      <c r="N506" s="215"/>
      <c r="O506" s="216"/>
      <c r="P506" s="216"/>
      <c r="Q506" s="216"/>
      <c r="R506" s="216"/>
      <c r="S506" s="216"/>
      <c r="T506" s="216"/>
      <c r="U506" s="216"/>
      <c r="V506" s="216"/>
      <c r="W506" s="216"/>
      <c r="X506" s="217"/>
      <c r="AT506" s="218" t="s">
        <v>149</v>
      </c>
      <c r="AU506" s="218" t="s">
        <v>84</v>
      </c>
      <c r="AV506" s="13" t="s">
        <v>82</v>
      </c>
      <c r="AW506" s="13" t="s">
        <v>5</v>
      </c>
      <c r="AX506" s="13" t="s">
        <v>74</v>
      </c>
      <c r="AY506" s="218" t="s">
        <v>140</v>
      </c>
    </row>
    <row r="507" spans="1:65" s="13" customFormat="1" ht="11.25">
      <c r="B507" s="209"/>
      <c r="C507" s="210"/>
      <c r="D507" s="204" t="s">
        <v>149</v>
      </c>
      <c r="E507" s="211" t="s">
        <v>1</v>
      </c>
      <c r="F507" s="212" t="s">
        <v>495</v>
      </c>
      <c r="G507" s="210"/>
      <c r="H507" s="211" t="s">
        <v>1</v>
      </c>
      <c r="I507" s="213"/>
      <c r="J507" s="213"/>
      <c r="K507" s="210"/>
      <c r="L507" s="210"/>
      <c r="M507" s="214"/>
      <c r="N507" s="215"/>
      <c r="O507" s="216"/>
      <c r="P507" s="216"/>
      <c r="Q507" s="216"/>
      <c r="R507" s="216"/>
      <c r="S507" s="216"/>
      <c r="T507" s="216"/>
      <c r="U507" s="216"/>
      <c r="V507" s="216"/>
      <c r="W507" s="216"/>
      <c r="X507" s="217"/>
      <c r="AT507" s="218" t="s">
        <v>149</v>
      </c>
      <c r="AU507" s="218" t="s">
        <v>84</v>
      </c>
      <c r="AV507" s="13" t="s">
        <v>82</v>
      </c>
      <c r="AW507" s="13" t="s">
        <v>5</v>
      </c>
      <c r="AX507" s="13" t="s">
        <v>74</v>
      </c>
      <c r="AY507" s="218" t="s">
        <v>140</v>
      </c>
    </row>
    <row r="508" spans="1:65" s="14" customFormat="1" ht="11.25">
      <c r="B508" s="219"/>
      <c r="C508" s="220"/>
      <c r="D508" s="204" t="s">
        <v>149</v>
      </c>
      <c r="E508" s="221" t="s">
        <v>1</v>
      </c>
      <c r="F508" s="222" t="s">
        <v>496</v>
      </c>
      <c r="G508" s="220"/>
      <c r="H508" s="223">
        <v>33.81</v>
      </c>
      <c r="I508" s="224"/>
      <c r="J508" s="224"/>
      <c r="K508" s="220"/>
      <c r="L508" s="220"/>
      <c r="M508" s="225"/>
      <c r="N508" s="226"/>
      <c r="O508" s="227"/>
      <c r="P508" s="227"/>
      <c r="Q508" s="227"/>
      <c r="R508" s="227"/>
      <c r="S508" s="227"/>
      <c r="T508" s="227"/>
      <c r="U508" s="227"/>
      <c r="V508" s="227"/>
      <c r="W508" s="227"/>
      <c r="X508" s="228"/>
      <c r="AT508" s="229" t="s">
        <v>149</v>
      </c>
      <c r="AU508" s="229" t="s">
        <v>84</v>
      </c>
      <c r="AV508" s="14" t="s">
        <v>84</v>
      </c>
      <c r="AW508" s="14" t="s">
        <v>5</v>
      </c>
      <c r="AX508" s="14" t="s">
        <v>74</v>
      </c>
      <c r="AY508" s="229" t="s">
        <v>140</v>
      </c>
    </row>
    <row r="509" spans="1:65" s="15" customFormat="1" ht="11.25">
      <c r="B509" s="230"/>
      <c r="C509" s="231"/>
      <c r="D509" s="204" t="s">
        <v>149</v>
      </c>
      <c r="E509" s="232" t="s">
        <v>1</v>
      </c>
      <c r="F509" s="233" t="s">
        <v>152</v>
      </c>
      <c r="G509" s="231"/>
      <c r="H509" s="234">
        <v>33.81</v>
      </c>
      <c r="I509" s="235"/>
      <c r="J509" s="235"/>
      <c r="K509" s="231"/>
      <c r="L509" s="231"/>
      <c r="M509" s="236"/>
      <c r="N509" s="237"/>
      <c r="O509" s="238"/>
      <c r="P509" s="238"/>
      <c r="Q509" s="238"/>
      <c r="R509" s="238"/>
      <c r="S509" s="238"/>
      <c r="T509" s="238"/>
      <c r="U509" s="238"/>
      <c r="V509" s="238"/>
      <c r="W509" s="238"/>
      <c r="X509" s="239"/>
      <c r="AT509" s="240" t="s">
        <v>149</v>
      </c>
      <c r="AU509" s="240" t="s">
        <v>84</v>
      </c>
      <c r="AV509" s="15" t="s">
        <v>153</v>
      </c>
      <c r="AW509" s="15" t="s">
        <v>5</v>
      </c>
      <c r="AX509" s="15" t="s">
        <v>74</v>
      </c>
      <c r="AY509" s="240" t="s">
        <v>140</v>
      </c>
    </row>
    <row r="510" spans="1:65" s="16" customFormat="1" ht="11.25">
      <c r="B510" s="241"/>
      <c r="C510" s="242"/>
      <c r="D510" s="204" t="s">
        <v>149</v>
      </c>
      <c r="E510" s="243" t="s">
        <v>1</v>
      </c>
      <c r="F510" s="244" t="s">
        <v>154</v>
      </c>
      <c r="G510" s="242"/>
      <c r="H510" s="245">
        <v>33.81</v>
      </c>
      <c r="I510" s="246"/>
      <c r="J510" s="246"/>
      <c r="K510" s="242"/>
      <c r="L510" s="242"/>
      <c r="M510" s="247"/>
      <c r="N510" s="248"/>
      <c r="O510" s="249"/>
      <c r="P510" s="249"/>
      <c r="Q510" s="249"/>
      <c r="R510" s="249"/>
      <c r="S510" s="249"/>
      <c r="T510" s="249"/>
      <c r="U510" s="249"/>
      <c r="V510" s="249"/>
      <c r="W510" s="249"/>
      <c r="X510" s="250"/>
      <c r="AT510" s="251" t="s">
        <v>149</v>
      </c>
      <c r="AU510" s="251" t="s">
        <v>84</v>
      </c>
      <c r="AV510" s="16" t="s">
        <v>147</v>
      </c>
      <c r="AW510" s="16" t="s">
        <v>5</v>
      </c>
      <c r="AX510" s="16" t="s">
        <v>82</v>
      </c>
      <c r="AY510" s="251" t="s">
        <v>140</v>
      </c>
    </row>
    <row r="511" spans="1:65" s="2" customFormat="1" ht="24.2" customHeight="1">
      <c r="A511" s="35"/>
      <c r="B511" s="36"/>
      <c r="C511" s="252" t="s">
        <v>497</v>
      </c>
      <c r="D511" s="252" t="s">
        <v>224</v>
      </c>
      <c r="E511" s="253" t="s">
        <v>498</v>
      </c>
      <c r="F511" s="254" t="s">
        <v>499</v>
      </c>
      <c r="G511" s="255" t="s">
        <v>379</v>
      </c>
      <c r="H511" s="256">
        <v>77.763000000000005</v>
      </c>
      <c r="I511" s="257"/>
      <c r="J511" s="258"/>
      <c r="K511" s="259">
        <f>ROUND(P511*H511,2)</f>
        <v>0</v>
      </c>
      <c r="L511" s="254" t="s">
        <v>146</v>
      </c>
      <c r="M511" s="260"/>
      <c r="N511" s="261" t="s">
        <v>1</v>
      </c>
      <c r="O511" s="198" t="s">
        <v>37</v>
      </c>
      <c r="P511" s="199">
        <f>I511+J511</f>
        <v>0</v>
      </c>
      <c r="Q511" s="199">
        <f>ROUND(I511*H511,2)</f>
        <v>0</v>
      </c>
      <c r="R511" s="199">
        <f>ROUND(J511*H511,2)</f>
        <v>0</v>
      </c>
      <c r="S511" s="72"/>
      <c r="T511" s="200">
        <f>S511*H511</f>
        <v>0</v>
      </c>
      <c r="U511" s="200">
        <v>0</v>
      </c>
      <c r="V511" s="200">
        <f>U511*H511</f>
        <v>0</v>
      </c>
      <c r="W511" s="200">
        <v>0</v>
      </c>
      <c r="X511" s="201">
        <f>W511*H511</f>
        <v>0</v>
      </c>
      <c r="Y511" s="35"/>
      <c r="Z511" s="35"/>
      <c r="AA511" s="35"/>
      <c r="AB511" s="35"/>
      <c r="AC511" s="35"/>
      <c r="AD511" s="35"/>
      <c r="AE511" s="35"/>
      <c r="AR511" s="202" t="s">
        <v>169</v>
      </c>
      <c r="AT511" s="202" t="s">
        <v>224</v>
      </c>
      <c r="AU511" s="202" t="s">
        <v>84</v>
      </c>
      <c r="AY511" s="18" t="s">
        <v>140</v>
      </c>
      <c r="BE511" s="203">
        <f>IF(O511="základní",K511,0)</f>
        <v>0</v>
      </c>
      <c r="BF511" s="203">
        <f>IF(O511="snížená",K511,0)</f>
        <v>0</v>
      </c>
      <c r="BG511" s="203">
        <f>IF(O511="zákl. přenesená",K511,0)</f>
        <v>0</v>
      </c>
      <c r="BH511" s="203">
        <f>IF(O511="sníž. přenesená",K511,0)</f>
        <v>0</v>
      </c>
      <c r="BI511" s="203">
        <f>IF(O511="nulová",K511,0)</f>
        <v>0</v>
      </c>
      <c r="BJ511" s="18" t="s">
        <v>82</v>
      </c>
      <c r="BK511" s="203">
        <f>ROUND(P511*H511,2)</f>
        <v>0</v>
      </c>
      <c r="BL511" s="18" t="s">
        <v>147</v>
      </c>
      <c r="BM511" s="202" t="s">
        <v>500</v>
      </c>
    </row>
    <row r="512" spans="1:65" s="2" customFormat="1" ht="11.25">
      <c r="A512" s="35"/>
      <c r="B512" s="36"/>
      <c r="C512" s="37"/>
      <c r="D512" s="204" t="s">
        <v>148</v>
      </c>
      <c r="E512" s="37"/>
      <c r="F512" s="205" t="s">
        <v>499</v>
      </c>
      <c r="G512" s="37"/>
      <c r="H512" s="37"/>
      <c r="I512" s="206"/>
      <c r="J512" s="206"/>
      <c r="K512" s="37"/>
      <c r="L512" s="37"/>
      <c r="M512" s="40"/>
      <c r="N512" s="207"/>
      <c r="O512" s="208"/>
      <c r="P512" s="72"/>
      <c r="Q512" s="72"/>
      <c r="R512" s="72"/>
      <c r="S512" s="72"/>
      <c r="T512" s="72"/>
      <c r="U512" s="72"/>
      <c r="V512" s="72"/>
      <c r="W512" s="72"/>
      <c r="X512" s="73"/>
      <c r="Y512" s="35"/>
      <c r="Z512" s="35"/>
      <c r="AA512" s="35"/>
      <c r="AB512" s="35"/>
      <c r="AC512" s="35"/>
      <c r="AD512" s="35"/>
      <c r="AE512" s="35"/>
      <c r="AT512" s="18" t="s">
        <v>148</v>
      </c>
      <c r="AU512" s="18" t="s">
        <v>84</v>
      </c>
    </row>
    <row r="513" spans="1:65" s="14" customFormat="1" ht="11.25">
      <c r="B513" s="219"/>
      <c r="C513" s="220"/>
      <c r="D513" s="204" t="s">
        <v>149</v>
      </c>
      <c r="E513" s="221" t="s">
        <v>1</v>
      </c>
      <c r="F513" s="222" t="s">
        <v>501</v>
      </c>
      <c r="G513" s="220"/>
      <c r="H513" s="223">
        <v>77.763000000000005</v>
      </c>
      <c r="I513" s="224"/>
      <c r="J513" s="224"/>
      <c r="K513" s="220"/>
      <c r="L513" s="220"/>
      <c r="M513" s="225"/>
      <c r="N513" s="226"/>
      <c r="O513" s="227"/>
      <c r="P513" s="227"/>
      <c r="Q513" s="227"/>
      <c r="R513" s="227"/>
      <c r="S513" s="227"/>
      <c r="T513" s="227"/>
      <c r="U513" s="227"/>
      <c r="V513" s="227"/>
      <c r="W513" s="227"/>
      <c r="X513" s="228"/>
      <c r="AT513" s="229" t="s">
        <v>149</v>
      </c>
      <c r="AU513" s="229" t="s">
        <v>84</v>
      </c>
      <c r="AV513" s="14" t="s">
        <v>84</v>
      </c>
      <c r="AW513" s="14" t="s">
        <v>5</v>
      </c>
      <c r="AX513" s="14" t="s">
        <v>74</v>
      </c>
      <c r="AY513" s="229" t="s">
        <v>140</v>
      </c>
    </row>
    <row r="514" spans="1:65" s="16" customFormat="1" ht="11.25">
      <c r="B514" s="241"/>
      <c r="C514" s="242"/>
      <c r="D514" s="204" t="s">
        <v>149</v>
      </c>
      <c r="E514" s="243" t="s">
        <v>1</v>
      </c>
      <c r="F514" s="244" t="s">
        <v>154</v>
      </c>
      <c r="G514" s="242"/>
      <c r="H514" s="245">
        <v>77.763000000000005</v>
      </c>
      <c r="I514" s="246"/>
      <c r="J514" s="246"/>
      <c r="K514" s="242"/>
      <c r="L514" s="242"/>
      <c r="M514" s="247"/>
      <c r="N514" s="248"/>
      <c r="O514" s="249"/>
      <c r="P514" s="249"/>
      <c r="Q514" s="249"/>
      <c r="R514" s="249"/>
      <c r="S514" s="249"/>
      <c r="T514" s="249"/>
      <c r="U514" s="249"/>
      <c r="V514" s="249"/>
      <c r="W514" s="249"/>
      <c r="X514" s="250"/>
      <c r="AT514" s="251" t="s">
        <v>149</v>
      </c>
      <c r="AU514" s="251" t="s">
        <v>84</v>
      </c>
      <c r="AV514" s="16" t="s">
        <v>147</v>
      </c>
      <c r="AW514" s="16" t="s">
        <v>5</v>
      </c>
      <c r="AX514" s="16" t="s">
        <v>82</v>
      </c>
      <c r="AY514" s="251" t="s">
        <v>140</v>
      </c>
    </row>
    <row r="515" spans="1:65" s="2" customFormat="1" ht="24">
      <c r="A515" s="35"/>
      <c r="B515" s="36"/>
      <c r="C515" s="190" t="s">
        <v>327</v>
      </c>
      <c r="D515" s="190" t="s">
        <v>142</v>
      </c>
      <c r="E515" s="191" t="s">
        <v>502</v>
      </c>
      <c r="F515" s="192" t="s">
        <v>503</v>
      </c>
      <c r="G515" s="193" t="s">
        <v>168</v>
      </c>
      <c r="H515" s="194">
        <v>2.0289999999999999</v>
      </c>
      <c r="I515" s="195"/>
      <c r="J515" s="195"/>
      <c r="K515" s="196">
        <f>ROUND(P515*H515,2)</f>
        <v>0</v>
      </c>
      <c r="L515" s="192" t="s">
        <v>146</v>
      </c>
      <c r="M515" s="40"/>
      <c r="N515" s="197" t="s">
        <v>1</v>
      </c>
      <c r="O515" s="198" t="s">
        <v>37</v>
      </c>
      <c r="P515" s="199">
        <f>I515+J515</f>
        <v>0</v>
      </c>
      <c r="Q515" s="199">
        <f>ROUND(I515*H515,2)</f>
        <v>0</v>
      </c>
      <c r="R515" s="199">
        <f>ROUND(J515*H515,2)</f>
        <v>0</v>
      </c>
      <c r="S515" s="72"/>
      <c r="T515" s="200">
        <f>S515*H515</f>
        <v>0</v>
      </c>
      <c r="U515" s="200">
        <v>0</v>
      </c>
      <c r="V515" s="200">
        <f>U515*H515</f>
        <v>0</v>
      </c>
      <c r="W515" s="200">
        <v>0</v>
      </c>
      <c r="X515" s="201">
        <f>W515*H515</f>
        <v>0</v>
      </c>
      <c r="Y515" s="35"/>
      <c r="Z515" s="35"/>
      <c r="AA515" s="35"/>
      <c r="AB515" s="35"/>
      <c r="AC515" s="35"/>
      <c r="AD515" s="35"/>
      <c r="AE515" s="35"/>
      <c r="AR515" s="202" t="s">
        <v>147</v>
      </c>
      <c r="AT515" s="202" t="s">
        <v>142</v>
      </c>
      <c r="AU515" s="202" t="s">
        <v>84</v>
      </c>
      <c r="AY515" s="18" t="s">
        <v>140</v>
      </c>
      <c r="BE515" s="203">
        <f>IF(O515="základní",K515,0)</f>
        <v>0</v>
      </c>
      <c r="BF515" s="203">
        <f>IF(O515="snížená",K515,0)</f>
        <v>0</v>
      </c>
      <c r="BG515" s="203">
        <f>IF(O515="zákl. přenesená",K515,0)</f>
        <v>0</v>
      </c>
      <c r="BH515" s="203">
        <f>IF(O515="sníž. přenesená",K515,0)</f>
        <v>0</v>
      </c>
      <c r="BI515" s="203">
        <f>IF(O515="nulová",K515,0)</f>
        <v>0</v>
      </c>
      <c r="BJ515" s="18" t="s">
        <v>82</v>
      </c>
      <c r="BK515" s="203">
        <f>ROUND(P515*H515,2)</f>
        <v>0</v>
      </c>
      <c r="BL515" s="18" t="s">
        <v>147</v>
      </c>
      <c r="BM515" s="202" t="s">
        <v>504</v>
      </c>
    </row>
    <row r="516" spans="1:65" s="2" customFormat="1" ht="19.5">
      <c r="A516" s="35"/>
      <c r="B516" s="36"/>
      <c r="C516" s="37"/>
      <c r="D516" s="204" t="s">
        <v>148</v>
      </c>
      <c r="E516" s="37"/>
      <c r="F516" s="205" t="s">
        <v>503</v>
      </c>
      <c r="G516" s="37"/>
      <c r="H516" s="37"/>
      <c r="I516" s="206"/>
      <c r="J516" s="206"/>
      <c r="K516" s="37"/>
      <c r="L516" s="37"/>
      <c r="M516" s="40"/>
      <c r="N516" s="207"/>
      <c r="O516" s="208"/>
      <c r="P516" s="72"/>
      <c r="Q516" s="72"/>
      <c r="R516" s="72"/>
      <c r="S516" s="72"/>
      <c r="T516" s="72"/>
      <c r="U516" s="72"/>
      <c r="V516" s="72"/>
      <c r="W516" s="72"/>
      <c r="X516" s="73"/>
      <c r="Y516" s="35"/>
      <c r="Z516" s="35"/>
      <c r="AA516" s="35"/>
      <c r="AB516" s="35"/>
      <c r="AC516" s="35"/>
      <c r="AD516" s="35"/>
      <c r="AE516" s="35"/>
      <c r="AT516" s="18" t="s">
        <v>148</v>
      </c>
      <c r="AU516" s="18" t="s">
        <v>84</v>
      </c>
    </row>
    <row r="517" spans="1:65" s="14" customFormat="1" ht="11.25">
      <c r="B517" s="219"/>
      <c r="C517" s="220"/>
      <c r="D517" s="204" t="s">
        <v>149</v>
      </c>
      <c r="E517" s="221" t="s">
        <v>1</v>
      </c>
      <c r="F517" s="222" t="s">
        <v>505</v>
      </c>
      <c r="G517" s="220"/>
      <c r="H517" s="223">
        <v>2.0289999999999999</v>
      </c>
      <c r="I517" s="224"/>
      <c r="J517" s="224"/>
      <c r="K517" s="220"/>
      <c r="L517" s="220"/>
      <c r="M517" s="225"/>
      <c r="N517" s="226"/>
      <c r="O517" s="227"/>
      <c r="P517" s="227"/>
      <c r="Q517" s="227"/>
      <c r="R517" s="227"/>
      <c r="S517" s="227"/>
      <c r="T517" s="227"/>
      <c r="U517" s="227"/>
      <c r="V517" s="227"/>
      <c r="W517" s="227"/>
      <c r="X517" s="228"/>
      <c r="AT517" s="229" t="s">
        <v>149</v>
      </c>
      <c r="AU517" s="229" t="s">
        <v>84</v>
      </c>
      <c r="AV517" s="14" t="s">
        <v>84</v>
      </c>
      <c r="AW517" s="14" t="s">
        <v>5</v>
      </c>
      <c r="AX517" s="14" t="s">
        <v>74</v>
      </c>
      <c r="AY517" s="229" t="s">
        <v>140</v>
      </c>
    </row>
    <row r="518" spans="1:65" s="16" customFormat="1" ht="11.25">
      <c r="B518" s="241"/>
      <c r="C518" s="242"/>
      <c r="D518" s="204" t="s">
        <v>149</v>
      </c>
      <c r="E518" s="243" t="s">
        <v>1</v>
      </c>
      <c r="F518" s="244" t="s">
        <v>154</v>
      </c>
      <c r="G518" s="242"/>
      <c r="H518" s="245">
        <v>2.0289999999999999</v>
      </c>
      <c r="I518" s="246"/>
      <c r="J518" s="246"/>
      <c r="K518" s="242"/>
      <c r="L518" s="242"/>
      <c r="M518" s="247"/>
      <c r="N518" s="248"/>
      <c r="O518" s="249"/>
      <c r="P518" s="249"/>
      <c r="Q518" s="249"/>
      <c r="R518" s="249"/>
      <c r="S518" s="249"/>
      <c r="T518" s="249"/>
      <c r="U518" s="249"/>
      <c r="V518" s="249"/>
      <c r="W518" s="249"/>
      <c r="X518" s="250"/>
      <c r="AT518" s="251" t="s">
        <v>149</v>
      </c>
      <c r="AU518" s="251" t="s">
        <v>84</v>
      </c>
      <c r="AV518" s="16" t="s">
        <v>147</v>
      </c>
      <c r="AW518" s="16" t="s">
        <v>5</v>
      </c>
      <c r="AX518" s="16" t="s">
        <v>82</v>
      </c>
      <c r="AY518" s="251" t="s">
        <v>140</v>
      </c>
    </row>
    <row r="519" spans="1:65" s="2" customFormat="1" ht="48">
      <c r="A519" s="35"/>
      <c r="B519" s="36"/>
      <c r="C519" s="190" t="s">
        <v>506</v>
      </c>
      <c r="D519" s="190" t="s">
        <v>142</v>
      </c>
      <c r="E519" s="191" t="s">
        <v>507</v>
      </c>
      <c r="F519" s="192" t="s">
        <v>508</v>
      </c>
      <c r="G519" s="193" t="s">
        <v>145</v>
      </c>
      <c r="H519" s="194">
        <v>868.9</v>
      </c>
      <c r="I519" s="195"/>
      <c r="J519" s="195"/>
      <c r="K519" s="196">
        <f>ROUND(P519*H519,2)</f>
        <v>0</v>
      </c>
      <c r="L519" s="192" t="s">
        <v>146</v>
      </c>
      <c r="M519" s="40"/>
      <c r="N519" s="197" t="s">
        <v>1</v>
      </c>
      <c r="O519" s="198" t="s">
        <v>37</v>
      </c>
      <c r="P519" s="199">
        <f>I519+J519</f>
        <v>0</v>
      </c>
      <c r="Q519" s="199">
        <f>ROUND(I519*H519,2)</f>
        <v>0</v>
      </c>
      <c r="R519" s="199">
        <f>ROUND(J519*H519,2)</f>
        <v>0</v>
      </c>
      <c r="S519" s="72"/>
      <c r="T519" s="200">
        <f>S519*H519</f>
        <v>0</v>
      </c>
      <c r="U519" s="200">
        <v>0</v>
      </c>
      <c r="V519" s="200">
        <f>U519*H519</f>
        <v>0</v>
      </c>
      <c r="W519" s="200">
        <v>0</v>
      </c>
      <c r="X519" s="201">
        <f>W519*H519</f>
        <v>0</v>
      </c>
      <c r="Y519" s="35"/>
      <c r="Z519" s="35"/>
      <c r="AA519" s="35"/>
      <c r="AB519" s="35"/>
      <c r="AC519" s="35"/>
      <c r="AD519" s="35"/>
      <c r="AE519" s="35"/>
      <c r="AR519" s="202" t="s">
        <v>147</v>
      </c>
      <c r="AT519" s="202" t="s">
        <v>142</v>
      </c>
      <c r="AU519" s="202" t="s">
        <v>84</v>
      </c>
      <c r="AY519" s="18" t="s">
        <v>140</v>
      </c>
      <c r="BE519" s="203">
        <f>IF(O519="základní",K519,0)</f>
        <v>0</v>
      </c>
      <c r="BF519" s="203">
        <f>IF(O519="snížená",K519,0)</f>
        <v>0</v>
      </c>
      <c r="BG519" s="203">
        <f>IF(O519="zákl. přenesená",K519,0)</f>
        <v>0</v>
      </c>
      <c r="BH519" s="203">
        <f>IF(O519="sníž. přenesená",K519,0)</f>
        <v>0</v>
      </c>
      <c r="BI519" s="203">
        <f>IF(O519="nulová",K519,0)</f>
        <v>0</v>
      </c>
      <c r="BJ519" s="18" t="s">
        <v>82</v>
      </c>
      <c r="BK519" s="203">
        <f>ROUND(P519*H519,2)</f>
        <v>0</v>
      </c>
      <c r="BL519" s="18" t="s">
        <v>147</v>
      </c>
      <c r="BM519" s="202" t="s">
        <v>509</v>
      </c>
    </row>
    <row r="520" spans="1:65" s="2" customFormat="1" ht="29.25">
      <c r="A520" s="35"/>
      <c r="B520" s="36"/>
      <c r="C520" s="37"/>
      <c r="D520" s="204" t="s">
        <v>148</v>
      </c>
      <c r="E520" s="37"/>
      <c r="F520" s="205" t="s">
        <v>508</v>
      </c>
      <c r="G520" s="37"/>
      <c r="H520" s="37"/>
      <c r="I520" s="206"/>
      <c r="J520" s="206"/>
      <c r="K520" s="37"/>
      <c r="L520" s="37"/>
      <c r="M520" s="40"/>
      <c r="N520" s="207"/>
      <c r="O520" s="208"/>
      <c r="P520" s="72"/>
      <c r="Q520" s="72"/>
      <c r="R520" s="72"/>
      <c r="S520" s="72"/>
      <c r="T520" s="72"/>
      <c r="U520" s="72"/>
      <c r="V520" s="72"/>
      <c r="W520" s="72"/>
      <c r="X520" s="73"/>
      <c r="Y520" s="35"/>
      <c r="Z520" s="35"/>
      <c r="AA520" s="35"/>
      <c r="AB520" s="35"/>
      <c r="AC520" s="35"/>
      <c r="AD520" s="35"/>
      <c r="AE520" s="35"/>
      <c r="AT520" s="18" t="s">
        <v>148</v>
      </c>
      <c r="AU520" s="18" t="s">
        <v>84</v>
      </c>
    </row>
    <row r="521" spans="1:65" s="14" customFormat="1" ht="11.25">
      <c r="B521" s="219"/>
      <c r="C521" s="220"/>
      <c r="D521" s="204" t="s">
        <v>149</v>
      </c>
      <c r="E521" s="221" t="s">
        <v>1</v>
      </c>
      <c r="F521" s="222" t="s">
        <v>510</v>
      </c>
      <c r="G521" s="220"/>
      <c r="H521" s="223">
        <v>868.9</v>
      </c>
      <c r="I521" s="224"/>
      <c r="J521" s="224"/>
      <c r="K521" s="220"/>
      <c r="L521" s="220"/>
      <c r="M521" s="225"/>
      <c r="N521" s="226"/>
      <c r="O521" s="227"/>
      <c r="P521" s="227"/>
      <c r="Q521" s="227"/>
      <c r="R521" s="227"/>
      <c r="S521" s="227"/>
      <c r="T521" s="227"/>
      <c r="U521" s="227"/>
      <c r="V521" s="227"/>
      <c r="W521" s="227"/>
      <c r="X521" s="228"/>
      <c r="AT521" s="229" t="s">
        <v>149</v>
      </c>
      <c r="AU521" s="229" t="s">
        <v>84</v>
      </c>
      <c r="AV521" s="14" t="s">
        <v>84</v>
      </c>
      <c r="AW521" s="14" t="s">
        <v>5</v>
      </c>
      <c r="AX521" s="14" t="s">
        <v>74</v>
      </c>
      <c r="AY521" s="229" t="s">
        <v>140</v>
      </c>
    </row>
    <row r="522" spans="1:65" s="15" customFormat="1" ht="11.25">
      <c r="B522" s="230"/>
      <c r="C522" s="231"/>
      <c r="D522" s="204" t="s">
        <v>149</v>
      </c>
      <c r="E522" s="232" t="s">
        <v>1</v>
      </c>
      <c r="F522" s="233" t="s">
        <v>152</v>
      </c>
      <c r="G522" s="231"/>
      <c r="H522" s="234">
        <v>868.9</v>
      </c>
      <c r="I522" s="235"/>
      <c r="J522" s="235"/>
      <c r="K522" s="231"/>
      <c r="L522" s="231"/>
      <c r="M522" s="236"/>
      <c r="N522" s="237"/>
      <c r="O522" s="238"/>
      <c r="P522" s="238"/>
      <c r="Q522" s="238"/>
      <c r="R522" s="238"/>
      <c r="S522" s="238"/>
      <c r="T522" s="238"/>
      <c r="U522" s="238"/>
      <c r="V522" s="238"/>
      <c r="W522" s="238"/>
      <c r="X522" s="239"/>
      <c r="AT522" s="240" t="s">
        <v>149</v>
      </c>
      <c r="AU522" s="240" t="s">
        <v>84</v>
      </c>
      <c r="AV522" s="15" t="s">
        <v>153</v>
      </c>
      <c r="AW522" s="15" t="s">
        <v>5</v>
      </c>
      <c r="AX522" s="15" t="s">
        <v>74</v>
      </c>
      <c r="AY522" s="240" t="s">
        <v>140</v>
      </c>
    </row>
    <row r="523" spans="1:65" s="16" customFormat="1" ht="11.25">
      <c r="B523" s="241"/>
      <c r="C523" s="242"/>
      <c r="D523" s="204" t="s">
        <v>149</v>
      </c>
      <c r="E523" s="243" t="s">
        <v>1</v>
      </c>
      <c r="F523" s="244" t="s">
        <v>154</v>
      </c>
      <c r="G523" s="242"/>
      <c r="H523" s="245">
        <v>868.9</v>
      </c>
      <c r="I523" s="246"/>
      <c r="J523" s="246"/>
      <c r="K523" s="242"/>
      <c r="L523" s="242"/>
      <c r="M523" s="247"/>
      <c r="N523" s="248"/>
      <c r="O523" s="249"/>
      <c r="P523" s="249"/>
      <c r="Q523" s="249"/>
      <c r="R523" s="249"/>
      <c r="S523" s="249"/>
      <c r="T523" s="249"/>
      <c r="U523" s="249"/>
      <c r="V523" s="249"/>
      <c r="W523" s="249"/>
      <c r="X523" s="250"/>
      <c r="AT523" s="251" t="s">
        <v>149</v>
      </c>
      <c r="AU523" s="251" t="s">
        <v>84</v>
      </c>
      <c r="AV523" s="16" t="s">
        <v>147</v>
      </c>
      <c r="AW523" s="16" t="s">
        <v>5</v>
      </c>
      <c r="AX523" s="16" t="s">
        <v>82</v>
      </c>
      <c r="AY523" s="251" t="s">
        <v>140</v>
      </c>
    </row>
    <row r="524" spans="1:65" s="2" customFormat="1" ht="55.5" customHeight="1">
      <c r="A524" s="35"/>
      <c r="B524" s="36"/>
      <c r="C524" s="190" t="s">
        <v>339</v>
      </c>
      <c r="D524" s="190" t="s">
        <v>142</v>
      </c>
      <c r="E524" s="191" t="s">
        <v>511</v>
      </c>
      <c r="F524" s="192" t="s">
        <v>512</v>
      </c>
      <c r="G524" s="193" t="s">
        <v>145</v>
      </c>
      <c r="H524" s="194">
        <v>56478.5</v>
      </c>
      <c r="I524" s="195"/>
      <c r="J524" s="195"/>
      <c r="K524" s="196">
        <f>ROUND(P524*H524,2)</f>
        <v>0</v>
      </c>
      <c r="L524" s="192" t="s">
        <v>146</v>
      </c>
      <c r="M524" s="40"/>
      <c r="N524" s="197" t="s">
        <v>1</v>
      </c>
      <c r="O524" s="198" t="s">
        <v>37</v>
      </c>
      <c r="P524" s="199">
        <f>I524+J524</f>
        <v>0</v>
      </c>
      <c r="Q524" s="199">
        <f>ROUND(I524*H524,2)</f>
        <v>0</v>
      </c>
      <c r="R524" s="199">
        <f>ROUND(J524*H524,2)</f>
        <v>0</v>
      </c>
      <c r="S524" s="72"/>
      <c r="T524" s="200">
        <f>S524*H524</f>
        <v>0</v>
      </c>
      <c r="U524" s="200">
        <v>0</v>
      </c>
      <c r="V524" s="200">
        <f>U524*H524</f>
        <v>0</v>
      </c>
      <c r="W524" s="200">
        <v>0</v>
      </c>
      <c r="X524" s="201">
        <f>W524*H524</f>
        <v>0</v>
      </c>
      <c r="Y524" s="35"/>
      <c r="Z524" s="35"/>
      <c r="AA524" s="35"/>
      <c r="AB524" s="35"/>
      <c r="AC524" s="35"/>
      <c r="AD524" s="35"/>
      <c r="AE524" s="35"/>
      <c r="AR524" s="202" t="s">
        <v>147</v>
      </c>
      <c r="AT524" s="202" t="s">
        <v>142</v>
      </c>
      <c r="AU524" s="202" t="s">
        <v>84</v>
      </c>
      <c r="AY524" s="18" t="s">
        <v>140</v>
      </c>
      <c r="BE524" s="203">
        <f>IF(O524="základní",K524,0)</f>
        <v>0</v>
      </c>
      <c r="BF524" s="203">
        <f>IF(O524="snížená",K524,0)</f>
        <v>0</v>
      </c>
      <c r="BG524" s="203">
        <f>IF(O524="zákl. přenesená",K524,0)</f>
        <v>0</v>
      </c>
      <c r="BH524" s="203">
        <f>IF(O524="sníž. přenesená",K524,0)</f>
        <v>0</v>
      </c>
      <c r="BI524" s="203">
        <f>IF(O524="nulová",K524,0)</f>
        <v>0</v>
      </c>
      <c r="BJ524" s="18" t="s">
        <v>82</v>
      </c>
      <c r="BK524" s="203">
        <f>ROUND(P524*H524,2)</f>
        <v>0</v>
      </c>
      <c r="BL524" s="18" t="s">
        <v>147</v>
      </c>
      <c r="BM524" s="202" t="s">
        <v>513</v>
      </c>
    </row>
    <row r="525" spans="1:65" s="2" customFormat="1" ht="29.25">
      <c r="A525" s="35"/>
      <c r="B525" s="36"/>
      <c r="C525" s="37"/>
      <c r="D525" s="204" t="s">
        <v>148</v>
      </c>
      <c r="E525" s="37"/>
      <c r="F525" s="205" t="s">
        <v>512</v>
      </c>
      <c r="G525" s="37"/>
      <c r="H525" s="37"/>
      <c r="I525" s="206"/>
      <c r="J525" s="206"/>
      <c r="K525" s="37"/>
      <c r="L525" s="37"/>
      <c r="M525" s="40"/>
      <c r="N525" s="207"/>
      <c r="O525" s="208"/>
      <c r="P525" s="72"/>
      <c r="Q525" s="72"/>
      <c r="R525" s="72"/>
      <c r="S525" s="72"/>
      <c r="T525" s="72"/>
      <c r="U525" s="72"/>
      <c r="V525" s="72"/>
      <c r="W525" s="72"/>
      <c r="X525" s="73"/>
      <c r="Y525" s="35"/>
      <c r="Z525" s="35"/>
      <c r="AA525" s="35"/>
      <c r="AB525" s="35"/>
      <c r="AC525" s="35"/>
      <c r="AD525" s="35"/>
      <c r="AE525" s="35"/>
      <c r="AT525" s="18" t="s">
        <v>148</v>
      </c>
      <c r="AU525" s="18" t="s">
        <v>84</v>
      </c>
    </row>
    <row r="526" spans="1:65" s="14" customFormat="1" ht="11.25">
      <c r="B526" s="219"/>
      <c r="C526" s="220"/>
      <c r="D526" s="204" t="s">
        <v>149</v>
      </c>
      <c r="E526" s="221" t="s">
        <v>1</v>
      </c>
      <c r="F526" s="222" t="s">
        <v>514</v>
      </c>
      <c r="G526" s="220"/>
      <c r="H526" s="223">
        <v>56478.5</v>
      </c>
      <c r="I526" s="224"/>
      <c r="J526" s="224"/>
      <c r="K526" s="220"/>
      <c r="L526" s="220"/>
      <c r="M526" s="225"/>
      <c r="N526" s="226"/>
      <c r="O526" s="227"/>
      <c r="P526" s="227"/>
      <c r="Q526" s="227"/>
      <c r="R526" s="227"/>
      <c r="S526" s="227"/>
      <c r="T526" s="227"/>
      <c r="U526" s="227"/>
      <c r="V526" s="227"/>
      <c r="W526" s="227"/>
      <c r="X526" s="228"/>
      <c r="AT526" s="229" t="s">
        <v>149</v>
      </c>
      <c r="AU526" s="229" t="s">
        <v>84</v>
      </c>
      <c r="AV526" s="14" t="s">
        <v>84</v>
      </c>
      <c r="AW526" s="14" t="s">
        <v>5</v>
      </c>
      <c r="AX526" s="14" t="s">
        <v>74</v>
      </c>
      <c r="AY526" s="229" t="s">
        <v>140</v>
      </c>
    </row>
    <row r="527" spans="1:65" s="16" customFormat="1" ht="11.25">
      <c r="B527" s="241"/>
      <c r="C527" s="242"/>
      <c r="D527" s="204" t="s">
        <v>149</v>
      </c>
      <c r="E527" s="243" t="s">
        <v>1</v>
      </c>
      <c r="F527" s="244" t="s">
        <v>154</v>
      </c>
      <c r="G527" s="242"/>
      <c r="H527" s="245">
        <v>56478.5</v>
      </c>
      <c r="I527" s="246"/>
      <c r="J527" s="246"/>
      <c r="K527" s="242"/>
      <c r="L527" s="242"/>
      <c r="M527" s="247"/>
      <c r="N527" s="248"/>
      <c r="O527" s="249"/>
      <c r="P527" s="249"/>
      <c r="Q527" s="249"/>
      <c r="R527" s="249"/>
      <c r="S527" s="249"/>
      <c r="T527" s="249"/>
      <c r="U527" s="249"/>
      <c r="V527" s="249"/>
      <c r="W527" s="249"/>
      <c r="X527" s="250"/>
      <c r="AT527" s="251" t="s">
        <v>149</v>
      </c>
      <c r="AU527" s="251" t="s">
        <v>84</v>
      </c>
      <c r="AV527" s="16" t="s">
        <v>147</v>
      </c>
      <c r="AW527" s="16" t="s">
        <v>5</v>
      </c>
      <c r="AX527" s="16" t="s">
        <v>82</v>
      </c>
      <c r="AY527" s="251" t="s">
        <v>140</v>
      </c>
    </row>
    <row r="528" spans="1:65" s="2" customFormat="1" ht="48">
      <c r="A528" s="35"/>
      <c r="B528" s="36"/>
      <c r="C528" s="190" t="s">
        <v>515</v>
      </c>
      <c r="D528" s="190" t="s">
        <v>142</v>
      </c>
      <c r="E528" s="191" t="s">
        <v>516</v>
      </c>
      <c r="F528" s="192" t="s">
        <v>517</v>
      </c>
      <c r="G528" s="193" t="s">
        <v>145</v>
      </c>
      <c r="H528" s="194">
        <v>868.9</v>
      </c>
      <c r="I528" s="195"/>
      <c r="J528" s="195"/>
      <c r="K528" s="196">
        <f>ROUND(P528*H528,2)</f>
        <v>0</v>
      </c>
      <c r="L528" s="192" t="s">
        <v>146</v>
      </c>
      <c r="M528" s="40"/>
      <c r="N528" s="197" t="s">
        <v>1</v>
      </c>
      <c r="O528" s="198" t="s">
        <v>37</v>
      </c>
      <c r="P528" s="199">
        <f>I528+J528</f>
        <v>0</v>
      </c>
      <c r="Q528" s="199">
        <f>ROUND(I528*H528,2)</f>
        <v>0</v>
      </c>
      <c r="R528" s="199">
        <f>ROUND(J528*H528,2)</f>
        <v>0</v>
      </c>
      <c r="S528" s="72"/>
      <c r="T528" s="200">
        <f>S528*H528</f>
        <v>0</v>
      </c>
      <c r="U528" s="200">
        <v>0</v>
      </c>
      <c r="V528" s="200">
        <f>U528*H528</f>
        <v>0</v>
      </c>
      <c r="W528" s="200">
        <v>0</v>
      </c>
      <c r="X528" s="201">
        <f>W528*H528</f>
        <v>0</v>
      </c>
      <c r="Y528" s="35"/>
      <c r="Z528" s="35"/>
      <c r="AA528" s="35"/>
      <c r="AB528" s="35"/>
      <c r="AC528" s="35"/>
      <c r="AD528" s="35"/>
      <c r="AE528" s="35"/>
      <c r="AR528" s="202" t="s">
        <v>147</v>
      </c>
      <c r="AT528" s="202" t="s">
        <v>142</v>
      </c>
      <c r="AU528" s="202" t="s">
        <v>84</v>
      </c>
      <c r="AY528" s="18" t="s">
        <v>140</v>
      </c>
      <c r="BE528" s="203">
        <f>IF(O528="základní",K528,0)</f>
        <v>0</v>
      </c>
      <c r="BF528" s="203">
        <f>IF(O528="snížená",K528,0)</f>
        <v>0</v>
      </c>
      <c r="BG528" s="203">
        <f>IF(O528="zákl. přenesená",K528,0)</f>
        <v>0</v>
      </c>
      <c r="BH528" s="203">
        <f>IF(O528="sníž. přenesená",K528,0)</f>
        <v>0</v>
      </c>
      <c r="BI528" s="203">
        <f>IF(O528="nulová",K528,0)</f>
        <v>0</v>
      </c>
      <c r="BJ528" s="18" t="s">
        <v>82</v>
      </c>
      <c r="BK528" s="203">
        <f>ROUND(P528*H528,2)</f>
        <v>0</v>
      </c>
      <c r="BL528" s="18" t="s">
        <v>147</v>
      </c>
      <c r="BM528" s="202" t="s">
        <v>518</v>
      </c>
    </row>
    <row r="529" spans="1:65" s="2" customFormat="1" ht="29.25">
      <c r="A529" s="35"/>
      <c r="B529" s="36"/>
      <c r="C529" s="37"/>
      <c r="D529" s="204" t="s">
        <v>148</v>
      </c>
      <c r="E529" s="37"/>
      <c r="F529" s="205" t="s">
        <v>517</v>
      </c>
      <c r="G529" s="37"/>
      <c r="H529" s="37"/>
      <c r="I529" s="206"/>
      <c r="J529" s="206"/>
      <c r="K529" s="37"/>
      <c r="L529" s="37"/>
      <c r="M529" s="40"/>
      <c r="N529" s="207"/>
      <c r="O529" s="208"/>
      <c r="P529" s="72"/>
      <c r="Q529" s="72"/>
      <c r="R529" s="72"/>
      <c r="S529" s="72"/>
      <c r="T529" s="72"/>
      <c r="U529" s="72"/>
      <c r="V529" s="72"/>
      <c r="W529" s="72"/>
      <c r="X529" s="73"/>
      <c r="Y529" s="35"/>
      <c r="Z529" s="35"/>
      <c r="AA529" s="35"/>
      <c r="AB529" s="35"/>
      <c r="AC529" s="35"/>
      <c r="AD529" s="35"/>
      <c r="AE529" s="35"/>
      <c r="AT529" s="18" t="s">
        <v>148</v>
      </c>
      <c r="AU529" s="18" t="s">
        <v>84</v>
      </c>
    </row>
    <row r="530" spans="1:65" s="14" customFormat="1" ht="11.25">
      <c r="B530" s="219"/>
      <c r="C530" s="220"/>
      <c r="D530" s="204" t="s">
        <v>149</v>
      </c>
      <c r="E530" s="221" t="s">
        <v>1</v>
      </c>
      <c r="F530" s="222" t="s">
        <v>510</v>
      </c>
      <c r="G530" s="220"/>
      <c r="H530" s="223">
        <v>868.9</v>
      </c>
      <c r="I530" s="224"/>
      <c r="J530" s="224"/>
      <c r="K530" s="220"/>
      <c r="L530" s="220"/>
      <c r="M530" s="225"/>
      <c r="N530" s="226"/>
      <c r="O530" s="227"/>
      <c r="P530" s="227"/>
      <c r="Q530" s="227"/>
      <c r="R530" s="227"/>
      <c r="S530" s="227"/>
      <c r="T530" s="227"/>
      <c r="U530" s="227"/>
      <c r="V530" s="227"/>
      <c r="W530" s="227"/>
      <c r="X530" s="228"/>
      <c r="AT530" s="229" t="s">
        <v>149</v>
      </c>
      <c r="AU530" s="229" t="s">
        <v>84</v>
      </c>
      <c r="AV530" s="14" t="s">
        <v>84</v>
      </c>
      <c r="AW530" s="14" t="s">
        <v>5</v>
      </c>
      <c r="AX530" s="14" t="s">
        <v>74</v>
      </c>
      <c r="AY530" s="229" t="s">
        <v>140</v>
      </c>
    </row>
    <row r="531" spans="1:65" s="16" customFormat="1" ht="11.25">
      <c r="B531" s="241"/>
      <c r="C531" s="242"/>
      <c r="D531" s="204" t="s">
        <v>149</v>
      </c>
      <c r="E531" s="243" t="s">
        <v>1</v>
      </c>
      <c r="F531" s="244" t="s">
        <v>154</v>
      </c>
      <c r="G531" s="242"/>
      <c r="H531" s="245">
        <v>868.9</v>
      </c>
      <c r="I531" s="246"/>
      <c r="J531" s="246"/>
      <c r="K531" s="242"/>
      <c r="L531" s="242"/>
      <c r="M531" s="247"/>
      <c r="N531" s="248"/>
      <c r="O531" s="249"/>
      <c r="P531" s="249"/>
      <c r="Q531" s="249"/>
      <c r="R531" s="249"/>
      <c r="S531" s="249"/>
      <c r="T531" s="249"/>
      <c r="U531" s="249"/>
      <c r="V531" s="249"/>
      <c r="W531" s="249"/>
      <c r="X531" s="250"/>
      <c r="AT531" s="251" t="s">
        <v>149</v>
      </c>
      <c r="AU531" s="251" t="s">
        <v>84</v>
      </c>
      <c r="AV531" s="16" t="s">
        <v>147</v>
      </c>
      <c r="AW531" s="16" t="s">
        <v>5</v>
      </c>
      <c r="AX531" s="16" t="s">
        <v>82</v>
      </c>
      <c r="AY531" s="251" t="s">
        <v>140</v>
      </c>
    </row>
    <row r="532" spans="1:65" s="2" customFormat="1" ht="24">
      <c r="A532" s="35"/>
      <c r="B532" s="36"/>
      <c r="C532" s="190" t="s">
        <v>344</v>
      </c>
      <c r="D532" s="190" t="s">
        <v>142</v>
      </c>
      <c r="E532" s="191" t="s">
        <v>519</v>
      </c>
      <c r="F532" s="192" t="s">
        <v>520</v>
      </c>
      <c r="G532" s="193" t="s">
        <v>317</v>
      </c>
      <c r="H532" s="194">
        <v>280</v>
      </c>
      <c r="I532" s="195"/>
      <c r="J532" s="195"/>
      <c r="K532" s="196">
        <f>ROUND(P532*H532,2)</f>
        <v>0</v>
      </c>
      <c r="L532" s="192" t="s">
        <v>146</v>
      </c>
      <c r="M532" s="40"/>
      <c r="N532" s="197" t="s">
        <v>1</v>
      </c>
      <c r="O532" s="198" t="s">
        <v>37</v>
      </c>
      <c r="P532" s="199">
        <f>I532+J532</f>
        <v>0</v>
      </c>
      <c r="Q532" s="199">
        <f>ROUND(I532*H532,2)</f>
        <v>0</v>
      </c>
      <c r="R532" s="199">
        <f>ROUND(J532*H532,2)</f>
        <v>0</v>
      </c>
      <c r="S532" s="72"/>
      <c r="T532" s="200">
        <f>S532*H532</f>
        <v>0</v>
      </c>
      <c r="U532" s="200">
        <v>0</v>
      </c>
      <c r="V532" s="200">
        <f>U532*H532</f>
        <v>0</v>
      </c>
      <c r="W532" s="200">
        <v>0</v>
      </c>
      <c r="X532" s="201">
        <f>W532*H532</f>
        <v>0</v>
      </c>
      <c r="Y532" s="35"/>
      <c r="Z532" s="35"/>
      <c r="AA532" s="35"/>
      <c r="AB532" s="35"/>
      <c r="AC532" s="35"/>
      <c r="AD532" s="35"/>
      <c r="AE532" s="35"/>
      <c r="AR532" s="202" t="s">
        <v>147</v>
      </c>
      <c r="AT532" s="202" t="s">
        <v>142</v>
      </c>
      <c r="AU532" s="202" t="s">
        <v>84</v>
      </c>
      <c r="AY532" s="18" t="s">
        <v>140</v>
      </c>
      <c r="BE532" s="203">
        <f>IF(O532="základní",K532,0)</f>
        <v>0</v>
      </c>
      <c r="BF532" s="203">
        <f>IF(O532="snížená",K532,0)</f>
        <v>0</v>
      </c>
      <c r="BG532" s="203">
        <f>IF(O532="zákl. přenesená",K532,0)</f>
        <v>0</v>
      </c>
      <c r="BH532" s="203">
        <f>IF(O532="sníž. přenesená",K532,0)</f>
        <v>0</v>
      </c>
      <c r="BI532" s="203">
        <f>IF(O532="nulová",K532,0)</f>
        <v>0</v>
      </c>
      <c r="BJ532" s="18" t="s">
        <v>82</v>
      </c>
      <c r="BK532" s="203">
        <f>ROUND(P532*H532,2)</f>
        <v>0</v>
      </c>
      <c r="BL532" s="18" t="s">
        <v>147</v>
      </c>
      <c r="BM532" s="202" t="s">
        <v>521</v>
      </c>
    </row>
    <row r="533" spans="1:65" s="2" customFormat="1" ht="19.5">
      <c r="A533" s="35"/>
      <c r="B533" s="36"/>
      <c r="C533" s="37"/>
      <c r="D533" s="204" t="s">
        <v>148</v>
      </c>
      <c r="E533" s="37"/>
      <c r="F533" s="205" t="s">
        <v>520</v>
      </c>
      <c r="G533" s="37"/>
      <c r="H533" s="37"/>
      <c r="I533" s="206"/>
      <c r="J533" s="206"/>
      <c r="K533" s="37"/>
      <c r="L533" s="37"/>
      <c r="M533" s="40"/>
      <c r="N533" s="207"/>
      <c r="O533" s="208"/>
      <c r="P533" s="72"/>
      <c r="Q533" s="72"/>
      <c r="R533" s="72"/>
      <c r="S533" s="72"/>
      <c r="T533" s="72"/>
      <c r="U533" s="72"/>
      <c r="V533" s="72"/>
      <c r="W533" s="72"/>
      <c r="X533" s="73"/>
      <c r="Y533" s="35"/>
      <c r="Z533" s="35"/>
      <c r="AA533" s="35"/>
      <c r="AB533" s="35"/>
      <c r="AC533" s="35"/>
      <c r="AD533" s="35"/>
      <c r="AE533" s="35"/>
      <c r="AT533" s="18" t="s">
        <v>148</v>
      </c>
      <c r="AU533" s="18" t="s">
        <v>84</v>
      </c>
    </row>
    <row r="534" spans="1:65" s="14" customFormat="1" ht="11.25">
      <c r="B534" s="219"/>
      <c r="C534" s="220"/>
      <c r="D534" s="204" t="s">
        <v>149</v>
      </c>
      <c r="E534" s="221" t="s">
        <v>1</v>
      </c>
      <c r="F534" s="222" t="s">
        <v>522</v>
      </c>
      <c r="G534" s="220"/>
      <c r="H534" s="223">
        <v>280</v>
      </c>
      <c r="I534" s="224"/>
      <c r="J534" s="224"/>
      <c r="K534" s="220"/>
      <c r="L534" s="220"/>
      <c r="M534" s="225"/>
      <c r="N534" s="226"/>
      <c r="O534" s="227"/>
      <c r="P534" s="227"/>
      <c r="Q534" s="227"/>
      <c r="R534" s="227"/>
      <c r="S534" s="227"/>
      <c r="T534" s="227"/>
      <c r="U534" s="227"/>
      <c r="V534" s="227"/>
      <c r="W534" s="227"/>
      <c r="X534" s="228"/>
      <c r="AT534" s="229" t="s">
        <v>149</v>
      </c>
      <c r="AU534" s="229" t="s">
        <v>84</v>
      </c>
      <c r="AV534" s="14" t="s">
        <v>84</v>
      </c>
      <c r="AW534" s="14" t="s">
        <v>5</v>
      </c>
      <c r="AX534" s="14" t="s">
        <v>74</v>
      </c>
      <c r="AY534" s="229" t="s">
        <v>140</v>
      </c>
    </row>
    <row r="535" spans="1:65" s="15" customFormat="1" ht="11.25">
      <c r="B535" s="230"/>
      <c r="C535" s="231"/>
      <c r="D535" s="204" t="s">
        <v>149</v>
      </c>
      <c r="E535" s="232" t="s">
        <v>1</v>
      </c>
      <c r="F535" s="233" t="s">
        <v>152</v>
      </c>
      <c r="G535" s="231"/>
      <c r="H535" s="234">
        <v>280</v>
      </c>
      <c r="I535" s="235"/>
      <c r="J535" s="235"/>
      <c r="K535" s="231"/>
      <c r="L535" s="231"/>
      <c r="M535" s="236"/>
      <c r="N535" s="237"/>
      <c r="O535" s="238"/>
      <c r="P535" s="238"/>
      <c r="Q535" s="238"/>
      <c r="R535" s="238"/>
      <c r="S535" s="238"/>
      <c r="T535" s="238"/>
      <c r="U535" s="238"/>
      <c r="V535" s="238"/>
      <c r="W535" s="238"/>
      <c r="X535" s="239"/>
      <c r="AT535" s="240" t="s">
        <v>149</v>
      </c>
      <c r="AU535" s="240" t="s">
        <v>84</v>
      </c>
      <c r="AV535" s="15" t="s">
        <v>153</v>
      </c>
      <c r="AW535" s="15" t="s">
        <v>5</v>
      </c>
      <c r="AX535" s="15" t="s">
        <v>74</v>
      </c>
      <c r="AY535" s="240" t="s">
        <v>140</v>
      </c>
    </row>
    <row r="536" spans="1:65" s="16" customFormat="1" ht="11.25">
      <c r="B536" s="241"/>
      <c r="C536" s="242"/>
      <c r="D536" s="204" t="s">
        <v>149</v>
      </c>
      <c r="E536" s="243" t="s">
        <v>1</v>
      </c>
      <c r="F536" s="244" t="s">
        <v>154</v>
      </c>
      <c r="G536" s="242"/>
      <c r="H536" s="245">
        <v>280</v>
      </c>
      <c r="I536" s="246"/>
      <c r="J536" s="246"/>
      <c r="K536" s="242"/>
      <c r="L536" s="242"/>
      <c r="M536" s="247"/>
      <c r="N536" s="248"/>
      <c r="O536" s="249"/>
      <c r="P536" s="249"/>
      <c r="Q536" s="249"/>
      <c r="R536" s="249"/>
      <c r="S536" s="249"/>
      <c r="T536" s="249"/>
      <c r="U536" s="249"/>
      <c r="V536" s="249"/>
      <c r="W536" s="249"/>
      <c r="X536" s="250"/>
      <c r="AT536" s="251" t="s">
        <v>149</v>
      </c>
      <c r="AU536" s="251" t="s">
        <v>84</v>
      </c>
      <c r="AV536" s="16" t="s">
        <v>147</v>
      </c>
      <c r="AW536" s="16" t="s">
        <v>5</v>
      </c>
      <c r="AX536" s="16" t="s">
        <v>82</v>
      </c>
      <c r="AY536" s="251" t="s">
        <v>140</v>
      </c>
    </row>
    <row r="537" spans="1:65" s="2" customFormat="1" ht="33" customHeight="1">
      <c r="A537" s="35"/>
      <c r="B537" s="36"/>
      <c r="C537" s="190" t="s">
        <v>523</v>
      </c>
      <c r="D537" s="190" t="s">
        <v>142</v>
      </c>
      <c r="E537" s="191" t="s">
        <v>524</v>
      </c>
      <c r="F537" s="192" t="s">
        <v>525</v>
      </c>
      <c r="G537" s="193" t="s">
        <v>317</v>
      </c>
      <c r="H537" s="194">
        <v>18200</v>
      </c>
      <c r="I537" s="195"/>
      <c r="J537" s="195"/>
      <c r="K537" s="196">
        <f>ROUND(P537*H537,2)</f>
        <v>0</v>
      </c>
      <c r="L537" s="192" t="s">
        <v>146</v>
      </c>
      <c r="M537" s="40"/>
      <c r="N537" s="197" t="s">
        <v>1</v>
      </c>
      <c r="O537" s="198" t="s">
        <v>37</v>
      </c>
      <c r="P537" s="199">
        <f>I537+J537</f>
        <v>0</v>
      </c>
      <c r="Q537" s="199">
        <f>ROUND(I537*H537,2)</f>
        <v>0</v>
      </c>
      <c r="R537" s="199">
        <f>ROUND(J537*H537,2)</f>
        <v>0</v>
      </c>
      <c r="S537" s="72"/>
      <c r="T537" s="200">
        <f>S537*H537</f>
        <v>0</v>
      </c>
      <c r="U537" s="200">
        <v>0</v>
      </c>
      <c r="V537" s="200">
        <f>U537*H537</f>
        <v>0</v>
      </c>
      <c r="W537" s="200">
        <v>0</v>
      </c>
      <c r="X537" s="201">
        <f>W537*H537</f>
        <v>0</v>
      </c>
      <c r="Y537" s="35"/>
      <c r="Z537" s="35"/>
      <c r="AA537" s="35"/>
      <c r="AB537" s="35"/>
      <c r="AC537" s="35"/>
      <c r="AD537" s="35"/>
      <c r="AE537" s="35"/>
      <c r="AR537" s="202" t="s">
        <v>147</v>
      </c>
      <c r="AT537" s="202" t="s">
        <v>142</v>
      </c>
      <c r="AU537" s="202" t="s">
        <v>84</v>
      </c>
      <c r="AY537" s="18" t="s">
        <v>140</v>
      </c>
      <c r="BE537" s="203">
        <f>IF(O537="základní",K537,0)</f>
        <v>0</v>
      </c>
      <c r="BF537" s="203">
        <f>IF(O537="snížená",K537,0)</f>
        <v>0</v>
      </c>
      <c r="BG537" s="203">
        <f>IF(O537="zákl. přenesená",K537,0)</f>
        <v>0</v>
      </c>
      <c r="BH537" s="203">
        <f>IF(O537="sníž. přenesená",K537,0)</f>
        <v>0</v>
      </c>
      <c r="BI537" s="203">
        <f>IF(O537="nulová",K537,0)</f>
        <v>0</v>
      </c>
      <c r="BJ537" s="18" t="s">
        <v>82</v>
      </c>
      <c r="BK537" s="203">
        <f>ROUND(P537*H537,2)</f>
        <v>0</v>
      </c>
      <c r="BL537" s="18" t="s">
        <v>147</v>
      </c>
      <c r="BM537" s="202" t="s">
        <v>526</v>
      </c>
    </row>
    <row r="538" spans="1:65" s="2" customFormat="1" ht="19.5">
      <c r="A538" s="35"/>
      <c r="B538" s="36"/>
      <c r="C538" s="37"/>
      <c r="D538" s="204" t="s">
        <v>148</v>
      </c>
      <c r="E538" s="37"/>
      <c r="F538" s="205" t="s">
        <v>525</v>
      </c>
      <c r="G538" s="37"/>
      <c r="H538" s="37"/>
      <c r="I538" s="206"/>
      <c r="J538" s="206"/>
      <c r="K538" s="37"/>
      <c r="L538" s="37"/>
      <c r="M538" s="40"/>
      <c r="N538" s="207"/>
      <c r="O538" s="208"/>
      <c r="P538" s="72"/>
      <c r="Q538" s="72"/>
      <c r="R538" s="72"/>
      <c r="S538" s="72"/>
      <c r="T538" s="72"/>
      <c r="U538" s="72"/>
      <c r="V538" s="72"/>
      <c r="W538" s="72"/>
      <c r="X538" s="73"/>
      <c r="Y538" s="35"/>
      <c r="Z538" s="35"/>
      <c r="AA538" s="35"/>
      <c r="AB538" s="35"/>
      <c r="AC538" s="35"/>
      <c r="AD538" s="35"/>
      <c r="AE538" s="35"/>
      <c r="AT538" s="18" t="s">
        <v>148</v>
      </c>
      <c r="AU538" s="18" t="s">
        <v>84</v>
      </c>
    </row>
    <row r="539" spans="1:65" s="14" customFormat="1" ht="11.25">
      <c r="B539" s="219"/>
      <c r="C539" s="220"/>
      <c r="D539" s="204" t="s">
        <v>149</v>
      </c>
      <c r="E539" s="221" t="s">
        <v>1</v>
      </c>
      <c r="F539" s="222" t="s">
        <v>527</v>
      </c>
      <c r="G539" s="220"/>
      <c r="H539" s="223">
        <v>18200</v>
      </c>
      <c r="I539" s="224"/>
      <c r="J539" s="224"/>
      <c r="K539" s="220"/>
      <c r="L539" s="220"/>
      <c r="M539" s="225"/>
      <c r="N539" s="226"/>
      <c r="O539" s="227"/>
      <c r="P539" s="227"/>
      <c r="Q539" s="227"/>
      <c r="R539" s="227"/>
      <c r="S539" s="227"/>
      <c r="T539" s="227"/>
      <c r="U539" s="227"/>
      <c r="V539" s="227"/>
      <c r="W539" s="227"/>
      <c r="X539" s="228"/>
      <c r="AT539" s="229" t="s">
        <v>149</v>
      </c>
      <c r="AU539" s="229" t="s">
        <v>84</v>
      </c>
      <c r="AV539" s="14" t="s">
        <v>84</v>
      </c>
      <c r="AW539" s="14" t="s">
        <v>5</v>
      </c>
      <c r="AX539" s="14" t="s">
        <v>74</v>
      </c>
      <c r="AY539" s="229" t="s">
        <v>140</v>
      </c>
    </row>
    <row r="540" spans="1:65" s="15" customFormat="1" ht="11.25">
      <c r="B540" s="230"/>
      <c r="C540" s="231"/>
      <c r="D540" s="204" t="s">
        <v>149</v>
      </c>
      <c r="E540" s="232" t="s">
        <v>1</v>
      </c>
      <c r="F540" s="233" t="s">
        <v>152</v>
      </c>
      <c r="G540" s="231"/>
      <c r="H540" s="234">
        <v>18200</v>
      </c>
      <c r="I540" s="235"/>
      <c r="J540" s="235"/>
      <c r="K540" s="231"/>
      <c r="L540" s="231"/>
      <c r="M540" s="236"/>
      <c r="N540" s="237"/>
      <c r="O540" s="238"/>
      <c r="P540" s="238"/>
      <c r="Q540" s="238"/>
      <c r="R540" s="238"/>
      <c r="S540" s="238"/>
      <c r="T540" s="238"/>
      <c r="U540" s="238"/>
      <c r="V540" s="238"/>
      <c r="W540" s="238"/>
      <c r="X540" s="239"/>
      <c r="AT540" s="240" t="s">
        <v>149</v>
      </c>
      <c r="AU540" s="240" t="s">
        <v>84</v>
      </c>
      <c r="AV540" s="15" t="s">
        <v>153</v>
      </c>
      <c r="AW540" s="15" t="s">
        <v>5</v>
      </c>
      <c r="AX540" s="15" t="s">
        <v>74</v>
      </c>
      <c r="AY540" s="240" t="s">
        <v>140</v>
      </c>
    </row>
    <row r="541" spans="1:65" s="16" customFormat="1" ht="11.25">
      <c r="B541" s="241"/>
      <c r="C541" s="242"/>
      <c r="D541" s="204" t="s">
        <v>149</v>
      </c>
      <c r="E541" s="243" t="s">
        <v>1</v>
      </c>
      <c r="F541" s="244" t="s">
        <v>154</v>
      </c>
      <c r="G541" s="242"/>
      <c r="H541" s="245">
        <v>18200</v>
      </c>
      <c r="I541" s="246"/>
      <c r="J541" s="246"/>
      <c r="K541" s="242"/>
      <c r="L541" s="242"/>
      <c r="M541" s="247"/>
      <c r="N541" s="248"/>
      <c r="O541" s="249"/>
      <c r="P541" s="249"/>
      <c r="Q541" s="249"/>
      <c r="R541" s="249"/>
      <c r="S541" s="249"/>
      <c r="T541" s="249"/>
      <c r="U541" s="249"/>
      <c r="V541" s="249"/>
      <c r="W541" s="249"/>
      <c r="X541" s="250"/>
      <c r="AT541" s="251" t="s">
        <v>149</v>
      </c>
      <c r="AU541" s="251" t="s">
        <v>84</v>
      </c>
      <c r="AV541" s="16" t="s">
        <v>147</v>
      </c>
      <c r="AW541" s="16" t="s">
        <v>5</v>
      </c>
      <c r="AX541" s="16" t="s">
        <v>82</v>
      </c>
      <c r="AY541" s="251" t="s">
        <v>140</v>
      </c>
    </row>
    <row r="542" spans="1:65" s="2" customFormat="1" ht="24">
      <c r="A542" s="35"/>
      <c r="B542" s="36"/>
      <c r="C542" s="190" t="s">
        <v>348</v>
      </c>
      <c r="D542" s="190" t="s">
        <v>142</v>
      </c>
      <c r="E542" s="191" t="s">
        <v>528</v>
      </c>
      <c r="F542" s="192" t="s">
        <v>529</v>
      </c>
      <c r="G542" s="193" t="s">
        <v>317</v>
      </c>
      <c r="H542" s="194">
        <v>280</v>
      </c>
      <c r="I542" s="195"/>
      <c r="J542" s="195"/>
      <c r="K542" s="196">
        <f>ROUND(P542*H542,2)</f>
        <v>0</v>
      </c>
      <c r="L542" s="192" t="s">
        <v>146</v>
      </c>
      <c r="M542" s="40"/>
      <c r="N542" s="197" t="s">
        <v>1</v>
      </c>
      <c r="O542" s="198" t="s">
        <v>37</v>
      </c>
      <c r="P542" s="199">
        <f>I542+J542</f>
        <v>0</v>
      </c>
      <c r="Q542" s="199">
        <f>ROUND(I542*H542,2)</f>
        <v>0</v>
      </c>
      <c r="R542" s="199">
        <f>ROUND(J542*H542,2)</f>
        <v>0</v>
      </c>
      <c r="S542" s="72"/>
      <c r="T542" s="200">
        <f>S542*H542</f>
        <v>0</v>
      </c>
      <c r="U542" s="200">
        <v>0</v>
      </c>
      <c r="V542" s="200">
        <f>U542*H542</f>
        <v>0</v>
      </c>
      <c r="W542" s="200">
        <v>0</v>
      </c>
      <c r="X542" s="201">
        <f>W542*H542</f>
        <v>0</v>
      </c>
      <c r="Y542" s="35"/>
      <c r="Z542" s="35"/>
      <c r="AA542" s="35"/>
      <c r="AB542" s="35"/>
      <c r="AC542" s="35"/>
      <c r="AD542" s="35"/>
      <c r="AE542" s="35"/>
      <c r="AR542" s="202" t="s">
        <v>147</v>
      </c>
      <c r="AT542" s="202" t="s">
        <v>142</v>
      </c>
      <c r="AU542" s="202" t="s">
        <v>84</v>
      </c>
      <c r="AY542" s="18" t="s">
        <v>140</v>
      </c>
      <c r="BE542" s="203">
        <f>IF(O542="základní",K542,0)</f>
        <v>0</v>
      </c>
      <c r="BF542" s="203">
        <f>IF(O542="snížená",K542,0)</f>
        <v>0</v>
      </c>
      <c r="BG542" s="203">
        <f>IF(O542="zákl. přenesená",K542,0)</f>
        <v>0</v>
      </c>
      <c r="BH542" s="203">
        <f>IF(O542="sníž. přenesená",K542,0)</f>
        <v>0</v>
      </c>
      <c r="BI542" s="203">
        <f>IF(O542="nulová",K542,0)</f>
        <v>0</v>
      </c>
      <c r="BJ542" s="18" t="s">
        <v>82</v>
      </c>
      <c r="BK542" s="203">
        <f>ROUND(P542*H542,2)</f>
        <v>0</v>
      </c>
      <c r="BL542" s="18" t="s">
        <v>147</v>
      </c>
      <c r="BM542" s="202" t="s">
        <v>530</v>
      </c>
    </row>
    <row r="543" spans="1:65" s="2" customFormat="1" ht="19.5">
      <c r="A543" s="35"/>
      <c r="B543" s="36"/>
      <c r="C543" s="37"/>
      <c r="D543" s="204" t="s">
        <v>148</v>
      </c>
      <c r="E543" s="37"/>
      <c r="F543" s="205" t="s">
        <v>529</v>
      </c>
      <c r="G543" s="37"/>
      <c r="H543" s="37"/>
      <c r="I543" s="206"/>
      <c r="J543" s="206"/>
      <c r="K543" s="37"/>
      <c r="L543" s="37"/>
      <c r="M543" s="40"/>
      <c r="N543" s="207"/>
      <c r="O543" s="208"/>
      <c r="P543" s="72"/>
      <c r="Q543" s="72"/>
      <c r="R543" s="72"/>
      <c r="S543" s="72"/>
      <c r="T543" s="72"/>
      <c r="U543" s="72"/>
      <c r="V543" s="72"/>
      <c r="W543" s="72"/>
      <c r="X543" s="73"/>
      <c r="Y543" s="35"/>
      <c r="Z543" s="35"/>
      <c r="AA543" s="35"/>
      <c r="AB543" s="35"/>
      <c r="AC543" s="35"/>
      <c r="AD543" s="35"/>
      <c r="AE543" s="35"/>
      <c r="AT543" s="18" t="s">
        <v>148</v>
      </c>
      <c r="AU543" s="18" t="s">
        <v>84</v>
      </c>
    </row>
    <row r="544" spans="1:65" s="14" customFormat="1" ht="11.25">
      <c r="B544" s="219"/>
      <c r="C544" s="220"/>
      <c r="D544" s="204" t="s">
        <v>149</v>
      </c>
      <c r="E544" s="221" t="s">
        <v>1</v>
      </c>
      <c r="F544" s="222" t="s">
        <v>531</v>
      </c>
      <c r="G544" s="220"/>
      <c r="H544" s="223">
        <v>280</v>
      </c>
      <c r="I544" s="224"/>
      <c r="J544" s="224"/>
      <c r="K544" s="220"/>
      <c r="L544" s="220"/>
      <c r="M544" s="225"/>
      <c r="N544" s="226"/>
      <c r="O544" s="227"/>
      <c r="P544" s="227"/>
      <c r="Q544" s="227"/>
      <c r="R544" s="227"/>
      <c r="S544" s="227"/>
      <c r="T544" s="227"/>
      <c r="U544" s="227"/>
      <c r="V544" s="227"/>
      <c r="W544" s="227"/>
      <c r="X544" s="228"/>
      <c r="AT544" s="229" t="s">
        <v>149</v>
      </c>
      <c r="AU544" s="229" t="s">
        <v>84</v>
      </c>
      <c r="AV544" s="14" t="s">
        <v>84</v>
      </c>
      <c r="AW544" s="14" t="s">
        <v>5</v>
      </c>
      <c r="AX544" s="14" t="s">
        <v>74</v>
      </c>
      <c r="AY544" s="229" t="s">
        <v>140</v>
      </c>
    </row>
    <row r="545" spans="1:65" s="15" customFormat="1" ht="11.25">
      <c r="B545" s="230"/>
      <c r="C545" s="231"/>
      <c r="D545" s="204" t="s">
        <v>149</v>
      </c>
      <c r="E545" s="232" t="s">
        <v>1</v>
      </c>
      <c r="F545" s="233" t="s">
        <v>152</v>
      </c>
      <c r="G545" s="231"/>
      <c r="H545" s="234">
        <v>280</v>
      </c>
      <c r="I545" s="235"/>
      <c r="J545" s="235"/>
      <c r="K545" s="231"/>
      <c r="L545" s="231"/>
      <c r="M545" s="236"/>
      <c r="N545" s="237"/>
      <c r="O545" s="238"/>
      <c r="P545" s="238"/>
      <c r="Q545" s="238"/>
      <c r="R545" s="238"/>
      <c r="S545" s="238"/>
      <c r="T545" s="238"/>
      <c r="U545" s="238"/>
      <c r="V545" s="238"/>
      <c r="W545" s="238"/>
      <c r="X545" s="239"/>
      <c r="AT545" s="240" t="s">
        <v>149</v>
      </c>
      <c r="AU545" s="240" t="s">
        <v>84</v>
      </c>
      <c r="AV545" s="15" t="s">
        <v>153</v>
      </c>
      <c r="AW545" s="15" t="s">
        <v>5</v>
      </c>
      <c r="AX545" s="15" t="s">
        <v>74</v>
      </c>
      <c r="AY545" s="240" t="s">
        <v>140</v>
      </c>
    </row>
    <row r="546" spans="1:65" s="16" customFormat="1" ht="11.25">
      <c r="B546" s="241"/>
      <c r="C546" s="242"/>
      <c r="D546" s="204" t="s">
        <v>149</v>
      </c>
      <c r="E546" s="243" t="s">
        <v>1</v>
      </c>
      <c r="F546" s="244" t="s">
        <v>154</v>
      </c>
      <c r="G546" s="242"/>
      <c r="H546" s="245">
        <v>280</v>
      </c>
      <c r="I546" s="246"/>
      <c r="J546" s="246"/>
      <c r="K546" s="242"/>
      <c r="L546" s="242"/>
      <c r="M546" s="247"/>
      <c r="N546" s="248"/>
      <c r="O546" s="249"/>
      <c r="P546" s="249"/>
      <c r="Q546" s="249"/>
      <c r="R546" s="249"/>
      <c r="S546" s="249"/>
      <c r="T546" s="249"/>
      <c r="U546" s="249"/>
      <c r="V546" s="249"/>
      <c r="W546" s="249"/>
      <c r="X546" s="250"/>
      <c r="AT546" s="251" t="s">
        <v>149</v>
      </c>
      <c r="AU546" s="251" t="s">
        <v>84</v>
      </c>
      <c r="AV546" s="16" t="s">
        <v>147</v>
      </c>
      <c r="AW546" s="16" t="s">
        <v>5</v>
      </c>
      <c r="AX546" s="16" t="s">
        <v>82</v>
      </c>
      <c r="AY546" s="251" t="s">
        <v>140</v>
      </c>
    </row>
    <row r="547" spans="1:65" s="2" customFormat="1" ht="24">
      <c r="A547" s="35"/>
      <c r="B547" s="36"/>
      <c r="C547" s="190" t="s">
        <v>532</v>
      </c>
      <c r="D547" s="190" t="s">
        <v>142</v>
      </c>
      <c r="E547" s="191" t="s">
        <v>533</v>
      </c>
      <c r="F547" s="192" t="s">
        <v>534</v>
      </c>
      <c r="G547" s="193" t="s">
        <v>145</v>
      </c>
      <c r="H547" s="194">
        <v>868.9</v>
      </c>
      <c r="I547" s="195"/>
      <c r="J547" s="195"/>
      <c r="K547" s="196">
        <f>ROUND(P547*H547,2)</f>
        <v>0</v>
      </c>
      <c r="L547" s="192" t="s">
        <v>146</v>
      </c>
      <c r="M547" s="40"/>
      <c r="N547" s="197" t="s">
        <v>1</v>
      </c>
      <c r="O547" s="198" t="s">
        <v>37</v>
      </c>
      <c r="P547" s="199">
        <f>I547+J547</f>
        <v>0</v>
      </c>
      <c r="Q547" s="199">
        <f>ROUND(I547*H547,2)</f>
        <v>0</v>
      </c>
      <c r="R547" s="199">
        <f>ROUND(J547*H547,2)</f>
        <v>0</v>
      </c>
      <c r="S547" s="72"/>
      <c r="T547" s="200">
        <f>S547*H547</f>
        <v>0</v>
      </c>
      <c r="U547" s="200">
        <v>0</v>
      </c>
      <c r="V547" s="200">
        <f>U547*H547</f>
        <v>0</v>
      </c>
      <c r="W547" s="200">
        <v>0</v>
      </c>
      <c r="X547" s="201">
        <f>W547*H547</f>
        <v>0</v>
      </c>
      <c r="Y547" s="35"/>
      <c r="Z547" s="35"/>
      <c r="AA547" s="35"/>
      <c r="AB547" s="35"/>
      <c r="AC547" s="35"/>
      <c r="AD547" s="35"/>
      <c r="AE547" s="35"/>
      <c r="AR547" s="202" t="s">
        <v>147</v>
      </c>
      <c r="AT547" s="202" t="s">
        <v>142</v>
      </c>
      <c r="AU547" s="202" t="s">
        <v>84</v>
      </c>
      <c r="AY547" s="18" t="s">
        <v>140</v>
      </c>
      <c r="BE547" s="203">
        <f>IF(O547="základní",K547,0)</f>
        <v>0</v>
      </c>
      <c r="BF547" s="203">
        <f>IF(O547="snížená",K547,0)</f>
        <v>0</v>
      </c>
      <c r="BG547" s="203">
        <f>IF(O547="zákl. přenesená",K547,0)</f>
        <v>0</v>
      </c>
      <c r="BH547" s="203">
        <f>IF(O547="sníž. přenesená",K547,0)</f>
        <v>0</v>
      </c>
      <c r="BI547" s="203">
        <f>IF(O547="nulová",K547,0)</f>
        <v>0</v>
      </c>
      <c r="BJ547" s="18" t="s">
        <v>82</v>
      </c>
      <c r="BK547" s="203">
        <f>ROUND(P547*H547,2)</f>
        <v>0</v>
      </c>
      <c r="BL547" s="18" t="s">
        <v>147</v>
      </c>
      <c r="BM547" s="202" t="s">
        <v>535</v>
      </c>
    </row>
    <row r="548" spans="1:65" s="2" customFormat="1" ht="19.5">
      <c r="A548" s="35"/>
      <c r="B548" s="36"/>
      <c r="C548" s="37"/>
      <c r="D548" s="204" t="s">
        <v>148</v>
      </c>
      <c r="E548" s="37"/>
      <c r="F548" s="205" t="s">
        <v>534</v>
      </c>
      <c r="G548" s="37"/>
      <c r="H548" s="37"/>
      <c r="I548" s="206"/>
      <c r="J548" s="206"/>
      <c r="K548" s="37"/>
      <c r="L548" s="37"/>
      <c r="M548" s="40"/>
      <c r="N548" s="207"/>
      <c r="O548" s="208"/>
      <c r="P548" s="72"/>
      <c r="Q548" s="72"/>
      <c r="R548" s="72"/>
      <c r="S548" s="72"/>
      <c r="T548" s="72"/>
      <c r="U548" s="72"/>
      <c r="V548" s="72"/>
      <c r="W548" s="72"/>
      <c r="X548" s="73"/>
      <c r="Y548" s="35"/>
      <c r="Z548" s="35"/>
      <c r="AA548" s="35"/>
      <c r="AB548" s="35"/>
      <c r="AC548" s="35"/>
      <c r="AD548" s="35"/>
      <c r="AE548" s="35"/>
      <c r="AT548" s="18" t="s">
        <v>148</v>
      </c>
      <c r="AU548" s="18" t="s">
        <v>84</v>
      </c>
    </row>
    <row r="549" spans="1:65" s="14" customFormat="1" ht="11.25">
      <c r="B549" s="219"/>
      <c r="C549" s="220"/>
      <c r="D549" s="204" t="s">
        <v>149</v>
      </c>
      <c r="E549" s="221" t="s">
        <v>1</v>
      </c>
      <c r="F549" s="222" t="s">
        <v>510</v>
      </c>
      <c r="G549" s="220"/>
      <c r="H549" s="223">
        <v>868.9</v>
      </c>
      <c r="I549" s="224"/>
      <c r="J549" s="224"/>
      <c r="K549" s="220"/>
      <c r="L549" s="220"/>
      <c r="M549" s="225"/>
      <c r="N549" s="226"/>
      <c r="O549" s="227"/>
      <c r="P549" s="227"/>
      <c r="Q549" s="227"/>
      <c r="R549" s="227"/>
      <c r="S549" s="227"/>
      <c r="T549" s="227"/>
      <c r="U549" s="227"/>
      <c r="V549" s="227"/>
      <c r="W549" s="227"/>
      <c r="X549" s="228"/>
      <c r="AT549" s="229" t="s">
        <v>149</v>
      </c>
      <c r="AU549" s="229" t="s">
        <v>84</v>
      </c>
      <c r="AV549" s="14" t="s">
        <v>84</v>
      </c>
      <c r="AW549" s="14" t="s">
        <v>5</v>
      </c>
      <c r="AX549" s="14" t="s">
        <v>74</v>
      </c>
      <c r="AY549" s="229" t="s">
        <v>140</v>
      </c>
    </row>
    <row r="550" spans="1:65" s="16" customFormat="1" ht="11.25">
      <c r="B550" s="241"/>
      <c r="C550" s="242"/>
      <c r="D550" s="204" t="s">
        <v>149</v>
      </c>
      <c r="E550" s="243" t="s">
        <v>1</v>
      </c>
      <c r="F550" s="244" t="s">
        <v>154</v>
      </c>
      <c r="G550" s="242"/>
      <c r="H550" s="245">
        <v>868.9</v>
      </c>
      <c r="I550" s="246"/>
      <c r="J550" s="246"/>
      <c r="K550" s="242"/>
      <c r="L550" s="242"/>
      <c r="M550" s="247"/>
      <c r="N550" s="248"/>
      <c r="O550" s="249"/>
      <c r="P550" s="249"/>
      <c r="Q550" s="249"/>
      <c r="R550" s="249"/>
      <c r="S550" s="249"/>
      <c r="T550" s="249"/>
      <c r="U550" s="249"/>
      <c r="V550" s="249"/>
      <c r="W550" s="249"/>
      <c r="X550" s="250"/>
      <c r="AT550" s="251" t="s">
        <v>149</v>
      </c>
      <c r="AU550" s="251" t="s">
        <v>84</v>
      </c>
      <c r="AV550" s="16" t="s">
        <v>147</v>
      </c>
      <c r="AW550" s="16" t="s">
        <v>5</v>
      </c>
      <c r="AX550" s="16" t="s">
        <v>82</v>
      </c>
      <c r="AY550" s="251" t="s">
        <v>140</v>
      </c>
    </row>
    <row r="551" spans="1:65" s="2" customFormat="1" ht="24">
      <c r="A551" s="35"/>
      <c r="B551" s="36"/>
      <c r="C551" s="190" t="s">
        <v>354</v>
      </c>
      <c r="D551" s="190" t="s">
        <v>142</v>
      </c>
      <c r="E551" s="191" t="s">
        <v>536</v>
      </c>
      <c r="F551" s="192" t="s">
        <v>537</v>
      </c>
      <c r="G551" s="193" t="s">
        <v>145</v>
      </c>
      <c r="H551" s="194">
        <v>56478.5</v>
      </c>
      <c r="I551" s="195"/>
      <c r="J551" s="195"/>
      <c r="K551" s="196">
        <f>ROUND(P551*H551,2)</f>
        <v>0</v>
      </c>
      <c r="L551" s="192" t="s">
        <v>146</v>
      </c>
      <c r="M551" s="40"/>
      <c r="N551" s="197" t="s">
        <v>1</v>
      </c>
      <c r="O551" s="198" t="s">
        <v>37</v>
      </c>
      <c r="P551" s="199">
        <f>I551+J551</f>
        <v>0</v>
      </c>
      <c r="Q551" s="199">
        <f>ROUND(I551*H551,2)</f>
        <v>0</v>
      </c>
      <c r="R551" s="199">
        <f>ROUND(J551*H551,2)</f>
        <v>0</v>
      </c>
      <c r="S551" s="72"/>
      <c r="T551" s="200">
        <f>S551*H551</f>
        <v>0</v>
      </c>
      <c r="U551" s="200">
        <v>0</v>
      </c>
      <c r="V551" s="200">
        <f>U551*H551</f>
        <v>0</v>
      </c>
      <c r="W551" s="200">
        <v>0</v>
      </c>
      <c r="X551" s="201">
        <f>W551*H551</f>
        <v>0</v>
      </c>
      <c r="Y551" s="35"/>
      <c r="Z551" s="35"/>
      <c r="AA551" s="35"/>
      <c r="AB551" s="35"/>
      <c r="AC551" s="35"/>
      <c r="AD551" s="35"/>
      <c r="AE551" s="35"/>
      <c r="AR551" s="202" t="s">
        <v>147</v>
      </c>
      <c r="AT551" s="202" t="s">
        <v>142</v>
      </c>
      <c r="AU551" s="202" t="s">
        <v>84</v>
      </c>
      <c r="AY551" s="18" t="s">
        <v>140</v>
      </c>
      <c r="BE551" s="203">
        <f>IF(O551="základní",K551,0)</f>
        <v>0</v>
      </c>
      <c r="BF551" s="203">
        <f>IF(O551="snížená",K551,0)</f>
        <v>0</v>
      </c>
      <c r="BG551" s="203">
        <f>IF(O551="zákl. přenesená",K551,0)</f>
        <v>0</v>
      </c>
      <c r="BH551" s="203">
        <f>IF(O551="sníž. přenesená",K551,0)</f>
        <v>0</v>
      </c>
      <c r="BI551" s="203">
        <f>IF(O551="nulová",K551,0)</f>
        <v>0</v>
      </c>
      <c r="BJ551" s="18" t="s">
        <v>82</v>
      </c>
      <c r="BK551" s="203">
        <f>ROUND(P551*H551,2)</f>
        <v>0</v>
      </c>
      <c r="BL551" s="18" t="s">
        <v>147</v>
      </c>
      <c r="BM551" s="202" t="s">
        <v>538</v>
      </c>
    </row>
    <row r="552" spans="1:65" s="2" customFormat="1" ht="19.5">
      <c r="A552" s="35"/>
      <c r="B552" s="36"/>
      <c r="C552" s="37"/>
      <c r="D552" s="204" t="s">
        <v>148</v>
      </c>
      <c r="E552" s="37"/>
      <c r="F552" s="205" t="s">
        <v>537</v>
      </c>
      <c r="G552" s="37"/>
      <c r="H552" s="37"/>
      <c r="I552" s="206"/>
      <c r="J552" s="206"/>
      <c r="K552" s="37"/>
      <c r="L552" s="37"/>
      <c r="M552" s="40"/>
      <c r="N552" s="207"/>
      <c r="O552" s="208"/>
      <c r="P552" s="72"/>
      <c r="Q552" s="72"/>
      <c r="R552" s="72"/>
      <c r="S552" s="72"/>
      <c r="T552" s="72"/>
      <c r="U552" s="72"/>
      <c r="V552" s="72"/>
      <c r="W552" s="72"/>
      <c r="X552" s="73"/>
      <c r="Y552" s="35"/>
      <c r="Z552" s="35"/>
      <c r="AA552" s="35"/>
      <c r="AB552" s="35"/>
      <c r="AC552" s="35"/>
      <c r="AD552" s="35"/>
      <c r="AE552" s="35"/>
      <c r="AT552" s="18" t="s">
        <v>148</v>
      </c>
      <c r="AU552" s="18" t="s">
        <v>84</v>
      </c>
    </row>
    <row r="553" spans="1:65" s="14" customFormat="1" ht="11.25">
      <c r="B553" s="219"/>
      <c r="C553" s="220"/>
      <c r="D553" s="204" t="s">
        <v>149</v>
      </c>
      <c r="E553" s="221" t="s">
        <v>1</v>
      </c>
      <c r="F553" s="222" t="s">
        <v>514</v>
      </c>
      <c r="G553" s="220"/>
      <c r="H553" s="223">
        <v>56478.5</v>
      </c>
      <c r="I553" s="224"/>
      <c r="J553" s="224"/>
      <c r="K553" s="220"/>
      <c r="L553" s="220"/>
      <c r="M553" s="225"/>
      <c r="N553" s="226"/>
      <c r="O553" s="227"/>
      <c r="P553" s="227"/>
      <c r="Q553" s="227"/>
      <c r="R553" s="227"/>
      <c r="S553" s="227"/>
      <c r="T553" s="227"/>
      <c r="U553" s="227"/>
      <c r="V553" s="227"/>
      <c r="W553" s="227"/>
      <c r="X553" s="228"/>
      <c r="AT553" s="229" t="s">
        <v>149</v>
      </c>
      <c r="AU553" s="229" t="s">
        <v>84</v>
      </c>
      <c r="AV553" s="14" t="s">
        <v>84</v>
      </c>
      <c r="AW553" s="14" t="s">
        <v>5</v>
      </c>
      <c r="AX553" s="14" t="s">
        <v>74</v>
      </c>
      <c r="AY553" s="229" t="s">
        <v>140</v>
      </c>
    </row>
    <row r="554" spans="1:65" s="16" customFormat="1" ht="11.25">
      <c r="B554" s="241"/>
      <c r="C554" s="242"/>
      <c r="D554" s="204" t="s">
        <v>149</v>
      </c>
      <c r="E554" s="243" t="s">
        <v>1</v>
      </c>
      <c r="F554" s="244" t="s">
        <v>154</v>
      </c>
      <c r="G554" s="242"/>
      <c r="H554" s="245">
        <v>56478.5</v>
      </c>
      <c r="I554" s="246"/>
      <c r="J554" s="246"/>
      <c r="K554" s="242"/>
      <c r="L554" s="242"/>
      <c r="M554" s="247"/>
      <c r="N554" s="248"/>
      <c r="O554" s="249"/>
      <c r="P554" s="249"/>
      <c r="Q554" s="249"/>
      <c r="R554" s="249"/>
      <c r="S554" s="249"/>
      <c r="T554" s="249"/>
      <c r="U554" s="249"/>
      <c r="V554" s="249"/>
      <c r="W554" s="249"/>
      <c r="X554" s="250"/>
      <c r="AT554" s="251" t="s">
        <v>149</v>
      </c>
      <c r="AU554" s="251" t="s">
        <v>84</v>
      </c>
      <c r="AV554" s="16" t="s">
        <v>147</v>
      </c>
      <c r="AW554" s="16" t="s">
        <v>5</v>
      </c>
      <c r="AX554" s="16" t="s">
        <v>82</v>
      </c>
      <c r="AY554" s="251" t="s">
        <v>140</v>
      </c>
    </row>
    <row r="555" spans="1:65" s="2" customFormat="1" ht="24">
      <c r="A555" s="35"/>
      <c r="B555" s="36"/>
      <c r="C555" s="190" t="s">
        <v>539</v>
      </c>
      <c r="D555" s="190" t="s">
        <v>142</v>
      </c>
      <c r="E555" s="191" t="s">
        <v>540</v>
      </c>
      <c r="F555" s="192" t="s">
        <v>541</v>
      </c>
      <c r="G555" s="193" t="s">
        <v>145</v>
      </c>
      <c r="H555" s="194">
        <v>868.9</v>
      </c>
      <c r="I555" s="195"/>
      <c r="J555" s="195"/>
      <c r="K555" s="196">
        <f>ROUND(P555*H555,2)</f>
        <v>0</v>
      </c>
      <c r="L555" s="192" t="s">
        <v>146</v>
      </c>
      <c r="M555" s="40"/>
      <c r="N555" s="197" t="s">
        <v>1</v>
      </c>
      <c r="O555" s="198" t="s">
        <v>37</v>
      </c>
      <c r="P555" s="199">
        <f>I555+J555</f>
        <v>0</v>
      </c>
      <c r="Q555" s="199">
        <f>ROUND(I555*H555,2)</f>
        <v>0</v>
      </c>
      <c r="R555" s="199">
        <f>ROUND(J555*H555,2)</f>
        <v>0</v>
      </c>
      <c r="S555" s="72"/>
      <c r="T555" s="200">
        <f>S555*H555</f>
        <v>0</v>
      </c>
      <c r="U555" s="200">
        <v>0</v>
      </c>
      <c r="V555" s="200">
        <f>U555*H555</f>
        <v>0</v>
      </c>
      <c r="W555" s="200">
        <v>0</v>
      </c>
      <c r="X555" s="201">
        <f>W555*H555</f>
        <v>0</v>
      </c>
      <c r="Y555" s="35"/>
      <c r="Z555" s="35"/>
      <c r="AA555" s="35"/>
      <c r="AB555" s="35"/>
      <c r="AC555" s="35"/>
      <c r="AD555" s="35"/>
      <c r="AE555" s="35"/>
      <c r="AR555" s="202" t="s">
        <v>147</v>
      </c>
      <c r="AT555" s="202" t="s">
        <v>142</v>
      </c>
      <c r="AU555" s="202" t="s">
        <v>84</v>
      </c>
      <c r="AY555" s="18" t="s">
        <v>140</v>
      </c>
      <c r="BE555" s="203">
        <f>IF(O555="základní",K555,0)</f>
        <v>0</v>
      </c>
      <c r="BF555" s="203">
        <f>IF(O555="snížená",K555,0)</f>
        <v>0</v>
      </c>
      <c r="BG555" s="203">
        <f>IF(O555="zákl. přenesená",K555,0)</f>
        <v>0</v>
      </c>
      <c r="BH555" s="203">
        <f>IF(O555="sníž. přenesená",K555,0)</f>
        <v>0</v>
      </c>
      <c r="BI555" s="203">
        <f>IF(O555="nulová",K555,0)</f>
        <v>0</v>
      </c>
      <c r="BJ555" s="18" t="s">
        <v>82</v>
      </c>
      <c r="BK555" s="203">
        <f>ROUND(P555*H555,2)</f>
        <v>0</v>
      </c>
      <c r="BL555" s="18" t="s">
        <v>147</v>
      </c>
      <c r="BM555" s="202" t="s">
        <v>542</v>
      </c>
    </row>
    <row r="556" spans="1:65" s="2" customFormat="1" ht="19.5">
      <c r="A556" s="35"/>
      <c r="B556" s="36"/>
      <c r="C556" s="37"/>
      <c r="D556" s="204" t="s">
        <v>148</v>
      </c>
      <c r="E556" s="37"/>
      <c r="F556" s="205" t="s">
        <v>541</v>
      </c>
      <c r="G556" s="37"/>
      <c r="H556" s="37"/>
      <c r="I556" s="206"/>
      <c r="J556" s="206"/>
      <c r="K556" s="37"/>
      <c r="L556" s="37"/>
      <c r="M556" s="40"/>
      <c r="N556" s="207"/>
      <c r="O556" s="208"/>
      <c r="P556" s="72"/>
      <c r="Q556" s="72"/>
      <c r="R556" s="72"/>
      <c r="S556" s="72"/>
      <c r="T556" s="72"/>
      <c r="U556" s="72"/>
      <c r="V556" s="72"/>
      <c r="W556" s="72"/>
      <c r="X556" s="73"/>
      <c r="Y556" s="35"/>
      <c r="Z556" s="35"/>
      <c r="AA556" s="35"/>
      <c r="AB556" s="35"/>
      <c r="AC556" s="35"/>
      <c r="AD556" s="35"/>
      <c r="AE556" s="35"/>
      <c r="AT556" s="18" t="s">
        <v>148</v>
      </c>
      <c r="AU556" s="18" t="s">
        <v>84</v>
      </c>
    </row>
    <row r="557" spans="1:65" s="14" customFormat="1" ht="11.25">
      <c r="B557" s="219"/>
      <c r="C557" s="220"/>
      <c r="D557" s="204" t="s">
        <v>149</v>
      </c>
      <c r="E557" s="221" t="s">
        <v>1</v>
      </c>
      <c r="F557" s="222" t="s">
        <v>510</v>
      </c>
      <c r="G557" s="220"/>
      <c r="H557" s="223">
        <v>868.9</v>
      </c>
      <c r="I557" s="224"/>
      <c r="J557" s="224"/>
      <c r="K557" s="220"/>
      <c r="L557" s="220"/>
      <c r="M557" s="225"/>
      <c r="N557" s="226"/>
      <c r="O557" s="227"/>
      <c r="P557" s="227"/>
      <c r="Q557" s="227"/>
      <c r="R557" s="227"/>
      <c r="S557" s="227"/>
      <c r="T557" s="227"/>
      <c r="U557" s="227"/>
      <c r="V557" s="227"/>
      <c r="W557" s="227"/>
      <c r="X557" s="228"/>
      <c r="AT557" s="229" t="s">
        <v>149</v>
      </c>
      <c r="AU557" s="229" t="s">
        <v>84</v>
      </c>
      <c r="AV557" s="14" t="s">
        <v>84</v>
      </c>
      <c r="AW557" s="14" t="s">
        <v>5</v>
      </c>
      <c r="AX557" s="14" t="s">
        <v>74</v>
      </c>
      <c r="AY557" s="229" t="s">
        <v>140</v>
      </c>
    </row>
    <row r="558" spans="1:65" s="16" customFormat="1" ht="11.25">
      <c r="B558" s="241"/>
      <c r="C558" s="242"/>
      <c r="D558" s="204" t="s">
        <v>149</v>
      </c>
      <c r="E558" s="243" t="s">
        <v>1</v>
      </c>
      <c r="F558" s="244" t="s">
        <v>154</v>
      </c>
      <c r="G558" s="242"/>
      <c r="H558" s="245">
        <v>868.9</v>
      </c>
      <c r="I558" s="246"/>
      <c r="J558" s="246"/>
      <c r="K558" s="242"/>
      <c r="L558" s="242"/>
      <c r="M558" s="247"/>
      <c r="N558" s="248"/>
      <c r="O558" s="249"/>
      <c r="P558" s="249"/>
      <c r="Q558" s="249"/>
      <c r="R558" s="249"/>
      <c r="S558" s="249"/>
      <c r="T558" s="249"/>
      <c r="U558" s="249"/>
      <c r="V558" s="249"/>
      <c r="W558" s="249"/>
      <c r="X558" s="250"/>
      <c r="AT558" s="251" t="s">
        <v>149</v>
      </c>
      <c r="AU558" s="251" t="s">
        <v>84</v>
      </c>
      <c r="AV558" s="16" t="s">
        <v>147</v>
      </c>
      <c r="AW558" s="16" t="s">
        <v>5</v>
      </c>
      <c r="AX558" s="16" t="s">
        <v>82</v>
      </c>
      <c r="AY558" s="251" t="s">
        <v>140</v>
      </c>
    </row>
    <row r="559" spans="1:65" s="2" customFormat="1" ht="36">
      <c r="A559" s="35"/>
      <c r="B559" s="36"/>
      <c r="C559" s="190" t="s">
        <v>358</v>
      </c>
      <c r="D559" s="190" t="s">
        <v>142</v>
      </c>
      <c r="E559" s="191" t="s">
        <v>543</v>
      </c>
      <c r="F559" s="192" t="s">
        <v>544</v>
      </c>
      <c r="G559" s="193" t="s">
        <v>379</v>
      </c>
      <c r="H559" s="194">
        <v>195</v>
      </c>
      <c r="I559" s="195"/>
      <c r="J559" s="195"/>
      <c r="K559" s="196">
        <f>ROUND(P559*H559,2)</f>
        <v>0</v>
      </c>
      <c r="L559" s="192" t="s">
        <v>146</v>
      </c>
      <c r="M559" s="40"/>
      <c r="N559" s="197" t="s">
        <v>1</v>
      </c>
      <c r="O559" s="198" t="s">
        <v>37</v>
      </c>
      <c r="P559" s="199">
        <f>I559+J559</f>
        <v>0</v>
      </c>
      <c r="Q559" s="199">
        <f>ROUND(I559*H559,2)</f>
        <v>0</v>
      </c>
      <c r="R559" s="199">
        <f>ROUND(J559*H559,2)</f>
        <v>0</v>
      </c>
      <c r="S559" s="72"/>
      <c r="T559" s="200">
        <f>S559*H559</f>
        <v>0</v>
      </c>
      <c r="U559" s="200">
        <v>0</v>
      </c>
      <c r="V559" s="200">
        <f>U559*H559</f>
        <v>0</v>
      </c>
      <c r="W559" s="200">
        <v>0</v>
      </c>
      <c r="X559" s="201">
        <f>W559*H559</f>
        <v>0</v>
      </c>
      <c r="Y559" s="35"/>
      <c r="Z559" s="35"/>
      <c r="AA559" s="35"/>
      <c r="AB559" s="35"/>
      <c r="AC559" s="35"/>
      <c r="AD559" s="35"/>
      <c r="AE559" s="35"/>
      <c r="AR559" s="202" t="s">
        <v>147</v>
      </c>
      <c r="AT559" s="202" t="s">
        <v>142</v>
      </c>
      <c r="AU559" s="202" t="s">
        <v>84</v>
      </c>
      <c r="AY559" s="18" t="s">
        <v>140</v>
      </c>
      <c r="BE559" s="203">
        <f>IF(O559="základní",K559,0)</f>
        <v>0</v>
      </c>
      <c r="BF559" s="203">
        <f>IF(O559="snížená",K559,0)</f>
        <v>0</v>
      </c>
      <c r="BG559" s="203">
        <f>IF(O559="zákl. přenesená",K559,0)</f>
        <v>0</v>
      </c>
      <c r="BH559" s="203">
        <f>IF(O559="sníž. přenesená",K559,0)</f>
        <v>0</v>
      </c>
      <c r="BI559" s="203">
        <f>IF(O559="nulová",K559,0)</f>
        <v>0</v>
      </c>
      <c r="BJ559" s="18" t="s">
        <v>82</v>
      </c>
      <c r="BK559" s="203">
        <f>ROUND(P559*H559,2)</f>
        <v>0</v>
      </c>
      <c r="BL559" s="18" t="s">
        <v>147</v>
      </c>
      <c r="BM559" s="202" t="s">
        <v>545</v>
      </c>
    </row>
    <row r="560" spans="1:65" s="2" customFormat="1" ht="19.5">
      <c r="A560" s="35"/>
      <c r="B560" s="36"/>
      <c r="C560" s="37"/>
      <c r="D560" s="204" t="s">
        <v>148</v>
      </c>
      <c r="E560" s="37"/>
      <c r="F560" s="205" t="s">
        <v>544</v>
      </c>
      <c r="G560" s="37"/>
      <c r="H560" s="37"/>
      <c r="I560" s="206"/>
      <c r="J560" s="206"/>
      <c r="K560" s="37"/>
      <c r="L560" s="37"/>
      <c r="M560" s="40"/>
      <c r="N560" s="207"/>
      <c r="O560" s="208"/>
      <c r="P560" s="72"/>
      <c r="Q560" s="72"/>
      <c r="R560" s="72"/>
      <c r="S560" s="72"/>
      <c r="T560" s="72"/>
      <c r="U560" s="72"/>
      <c r="V560" s="72"/>
      <c r="W560" s="72"/>
      <c r="X560" s="73"/>
      <c r="Y560" s="35"/>
      <c r="Z560" s="35"/>
      <c r="AA560" s="35"/>
      <c r="AB560" s="35"/>
      <c r="AC560" s="35"/>
      <c r="AD560" s="35"/>
      <c r="AE560" s="35"/>
      <c r="AT560" s="18" t="s">
        <v>148</v>
      </c>
      <c r="AU560" s="18" t="s">
        <v>84</v>
      </c>
    </row>
    <row r="561" spans="1:65" s="13" customFormat="1" ht="11.25">
      <c r="B561" s="209"/>
      <c r="C561" s="210"/>
      <c r="D561" s="204" t="s">
        <v>149</v>
      </c>
      <c r="E561" s="211" t="s">
        <v>1</v>
      </c>
      <c r="F561" s="212" t="s">
        <v>546</v>
      </c>
      <c r="G561" s="210"/>
      <c r="H561" s="211" t="s">
        <v>1</v>
      </c>
      <c r="I561" s="213"/>
      <c r="J561" s="213"/>
      <c r="K561" s="210"/>
      <c r="L561" s="210"/>
      <c r="M561" s="214"/>
      <c r="N561" s="215"/>
      <c r="O561" s="216"/>
      <c r="P561" s="216"/>
      <c r="Q561" s="216"/>
      <c r="R561" s="216"/>
      <c r="S561" s="216"/>
      <c r="T561" s="216"/>
      <c r="U561" s="216"/>
      <c r="V561" s="216"/>
      <c r="W561" s="216"/>
      <c r="X561" s="217"/>
      <c r="AT561" s="218" t="s">
        <v>149</v>
      </c>
      <c r="AU561" s="218" t="s">
        <v>84</v>
      </c>
      <c r="AV561" s="13" t="s">
        <v>82</v>
      </c>
      <c r="AW561" s="13" t="s">
        <v>5</v>
      </c>
      <c r="AX561" s="13" t="s">
        <v>74</v>
      </c>
      <c r="AY561" s="218" t="s">
        <v>140</v>
      </c>
    </row>
    <row r="562" spans="1:65" s="14" customFormat="1" ht="11.25">
      <c r="B562" s="219"/>
      <c r="C562" s="220"/>
      <c r="D562" s="204" t="s">
        <v>149</v>
      </c>
      <c r="E562" s="221" t="s">
        <v>1</v>
      </c>
      <c r="F562" s="222" t="s">
        <v>547</v>
      </c>
      <c r="G562" s="220"/>
      <c r="H562" s="223">
        <v>195</v>
      </c>
      <c r="I562" s="224"/>
      <c r="J562" s="224"/>
      <c r="K562" s="220"/>
      <c r="L562" s="220"/>
      <c r="M562" s="225"/>
      <c r="N562" s="226"/>
      <c r="O562" s="227"/>
      <c r="P562" s="227"/>
      <c r="Q562" s="227"/>
      <c r="R562" s="227"/>
      <c r="S562" s="227"/>
      <c r="T562" s="227"/>
      <c r="U562" s="227"/>
      <c r="V562" s="227"/>
      <c r="W562" s="227"/>
      <c r="X562" s="228"/>
      <c r="AT562" s="229" t="s">
        <v>149</v>
      </c>
      <c r="AU562" s="229" t="s">
        <v>84</v>
      </c>
      <c r="AV562" s="14" t="s">
        <v>84</v>
      </c>
      <c r="AW562" s="14" t="s">
        <v>5</v>
      </c>
      <c r="AX562" s="14" t="s">
        <v>74</v>
      </c>
      <c r="AY562" s="229" t="s">
        <v>140</v>
      </c>
    </row>
    <row r="563" spans="1:65" s="15" customFormat="1" ht="11.25">
      <c r="B563" s="230"/>
      <c r="C563" s="231"/>
      <c r="D563" s="204" t="s">
        <v>149</v>
      </c>
      <c r="E563" s="232" t="s">
        <v>1</v>
      </c>
      <c r="F563" s="233" t="s">
        <v>152</v>
      </c>
      <c r="G563" s="231"/>
      <c r="H563" s="234">
        <v>195</v>
      </c>
      <c r="I563" s="235"/>
      <c r="J563" s="235"/>
      <c r="K563" s="231"/>
      <c r="L563" s="231"/>
      <c r="M563" s="236"/>
      <c r="N563" s="237"/>
      <c r="O563" s="238"/>
      <c r="P563" s="238"/>
      <c r="Q563" s="238"/>
      <c r="R563" s="238"/>
      <c r="S563" s="238"/>
      <c r="T563" s="238"/>
      <c r="U563" s="238"/>
      <c r="V563" s="238"/>
      <c r="W563" s="238"/>
      <c r="X563" s="239"/>
      <c r="AT563" s="240" t="s">
        <v>149</v>
      </c>
      <c r="AU563" s="240" t="s">
        <v>84</v>
      </c>
      <c r="AV563" s="15" t="s">
        <v>153</v>
      </c>
      <c r="AW563" s="15" t="s">
        <v>5</v>
      </c>
      <c r="AX563" s="15" t="s">
        <v>74</v>
      </c>
      <c r="AY563" s="240" t="s">
        <v>140</v>
      </c>
    </row>
    <row r="564" spans="1:65" s="16" customFormat="1" ht="11.25">
      <c r="B564" s="241"/>
      <c r="C564" s="242"/>
      <c r="D564" s="204" t="s">
        <v>149</v>
      </c>
      <c r="E564" s="243" t="s">
        <v>1</v>
      </c>
      <c r="F564" s="244" t="s">
        <v>154</v>
      </c>
      <c r="G564" s="242"/>
      <c r="H564" s="245">
        <v>195</v>
      </c>
      <c r="I564" s="246"/>
      <c r="J564" s="246"/>
      <c r="K564" s="242"/>
      <c r="L564" s="242"/>
      <c r="M564" s="247"/>
      <c r="N564" s="248"/>
      <c r="O564" s="249"/>
      <c r="P564" s="249"/>
      <c r="Q564" s="249"/>
      <c r="R564" s="249"/>
      <c r="S564" s="249"/>
      <c r="T564" s="249"/>
      <c r="U564" s="249"/>
      <c r="V564" s="249"/>
      <c r="W564" s="249"/>
      <c r="X564" s="250"/>
      <c r="AT564" s="251" t="s">
        <v>149</v>
      </c>
      <c r="AU564" s="251" t="s">
        <v>84</v>
      </c>
      <c r="AV564" s="16" t="s">
        <v>147</v>
      </c>
      <c r="AW564" s="16" t="s">
        <v>5</v>
      </c>
      <c r="AX564" s="16" t="s">
        <v>82</v>
      </c>
      <c r="AY564" s="251" t="s">
        <v>140</v>
      </c>
    </row>
    <row r="565" spans="1:65" s="2" customFormat="1" ht="33" customHeight="1">
      <c r="A565" s="35"/>
      <c r="B565" s="36"/>
      <c r="C565" s="190" t="s">
        <v>548</v>
      </c>
      <c r="D565" s="190" t="s">
        <v>142</v>
      </c>
      <c r="E565" s="191" t="s">
        <v>549</v>
      </c>
      <c r="F565" s="192" t="s">
        <v>550</v>
      </c>
      <c r="G565" s="193" t="s">
        <v>379</v>
      </c>
      <c r="H565" s="194">
        <v>120</v>
      </c>
      <c r="I565" s="195"/>
      <c r="J565" s="195"/>
      <c r="K565" s="196">
        <f>ROUND(P565*H565,2)</f>
        <v>0</v>
      </c>
      <c r="L565" s="192" t="s">
        <v>146</v>
      </c>
      <c r="M565" s="40"/>
      <c r="N565" s="197" t="s">
        <v>1</v>
      </c>
      <c r="O565" s="198" t="s">
        <v>37</v>
      </c>
      <c r="P565" s="199">
        <f>I565+J565</f>
        <v>0</v>
      </c>
      <c r="Q565" s="199">
        <f>ROUND(I565*H565,2)</f>
        <v>0</v>
      </c>
      <c r="R565" s="199">
        <f>ROUND(J565*H565,2)</f>
        <v>0</v>
      </c>
      <c r="S565" s="72"/>
      <c r="T565" s="200">
        <f>S565*H565</f>
        <v>0</v>
      </c>
      <c r="U565" s="200">
        <v>0</v>
      </c>
      <c r="V565" s="200">
        <f>U565*H565</f>
        <v>0</v>
      </c>
      <c r="W565" s="200">
        <v>0</v>
      </c>
      <c r="X565" s="201">
        <f>W565*H565</f>
        <v>0</v>
      </c>
      <c r="Y565" s="35"/>
      <c r="Z565" s="35"/>
      <c r="AA565" s="35"/>
      <c r="AB565" s="35"/>
      <c r="AC565" s="35"/>
      <c r="AD565" s="35"/>
      <c r="AE565" s="35"/>
      <c r="AR565" s="202" t="s">
        <v>147</v>
      </c>
      <c r="AT565" s="202" t="s">
        <v>142</v>
      </c>
      <c r="AU565" s="202" t="s">
        <v>84</v>
      </c>
      <c r="AY565" s="18" t="s">
        <v>140</v>
      </c>
      <c r="BE565" s="203">
        <f>IF(O565="základní",K565,0)</f>
        <v>0</v>
      </c>
      <c r="BF565" s="203">
        <f>IF(O565="snížená",K565,0)</f>
        <v>0</v>
      </c>
      <c r="BG565" s="203">
        <f>IF(O565="zákl. přenesená",K565,0)</f>
        <v>0</v>
      </c>
      <c r="BH565" s="203">
        <f>IF(O565="sníž. přenesená",K565,0)</f>
        <v>0</v>
      </c>
      <c r="BI565" s="203">
        <f>IF(O565="nulová",K565,0)</f>
        <v>0</v>
      </c>
      <c r="BJ565" s="18" t="s">
        <v>82</v>
      </c>
      <c r="BK565" s="203">
        <f>ROUND(P565*H565,2)</f>
        <v>0</v>
      </c>
      <c r="BL565" s="18" t="s">
        <v>147</v>
      </c>
      <c r="BM565" s="202" t="s">
        <v>551</v>
      </c>
    </row>
    <row r="566" spans="1:65" s="2" customFormat="1" ht="19.5">
      <c r="A566" s="35"/>
      <c r="B566" s="36"/>
      <c r="C566" s="37"/>
      <c r="D566" s="204" t="s">
        <v>148</v>
      </c>
      <c r="E566" s="37"/>
      <c r="F566" s="205" t="s">
        <v>550</v>
      </c>
      <c r="G566" s="37"/>
      <c r="H566" s="37"/>
      <c r="I566" s="206"/>
      <c r="J566" s="206"/>
      <c r="K566" s="37"/>
      <c r="L566" s="37"/>
      <c r="M566" s="40"/>
      <c r="N566" s="207"/>
      <c r="O566" s="208"/>
      <c r="P566" s="72"/>
      <c r="Q566" s="72"/>
      <c r="R566" s="72"/>
      <c r="S566" s="72"/>
      <c r="T566" s="72"/>
      <c r="U566" s="72"/>
      <c r="V566" s="72"/>
      <c r="W566" s="72"/>
      <c r="X566" s="73"/>
      <c r="Y566" s="35"/>
      <c r="Z566" s="35"/>
      <c r="AA566" s="35"/>
      <c r="AB566" s="35"/>
      <c r="AC566" s="35"/>
      <c r="AD566" s="35"/>
      <c r="AE566" s="35"/>
      <c r="AT566" s="18" t="s">
        <v>148</v>
      </c>
      <c r="AU566" s="18" t="s">
        <v>84</v>
      </c>
    </row>
    <row r="567" spans="1:65" s="13" customFormat="1" ht="11.25">
      <c r="B567" s="209"/>
      <c r="C567" s="210"/>
      <c r="D567" s="204" t="s">
        <v>149</v>
      </c>
      <c r="E567" s="211" t="s">
        <v>1</v>
      </c>
      <c r="F567" s="212" t="s">
        <v>546</v>
      </c>
      <c r="G567" s="210"/>
      <c r="H567" s="211" t="s">
        <v>1</v>
      </c>
      <c r="I567" s="213"/>
      <c r="J567" s="213"/>
      <c r="K567" s="210"/>
      <c r="L567" s="210"/>
      <c r="M567" s="214"/>
      <c r="N567" s="215"/>
      <c r="O567" s="216"/>
      <c r="P567" s="216"/>
      <c r="Q567" s="216"/>
      <c r="R567" s="216"/>
      <c r="S567" s="216"/>
      <c r="T567" s="216"/>
      <c r="U567" s="216"/>
      <c r="V567" s="216"/>
      <c r="W567" s="216"/>
      <c r="X567" s="217"/>
      <c r="AT567" s="218" t="s">
        <v>149</v>
      </c>
      <c r="AU567" s="218" t="s">
        <v>84</v>
      </c>
      <c r="AV567" s="13" t="s">
        <v>82</v>
      </c>
      <c r="AW567" s="13" t="s">
        <v>5</v>
      </c>
      <c r="AX567" s="13" t="s">
        <v>74</v>
      </c>
      <c r="AY567" s="218" t="s">
        <v>140</v>
      </c>
    </row>
    <row r="568" spans="1:65" s="14" customFormat="1" ht="11.25">
      <c r="B568" s="219"/>
      <c r="C568" s="220"/>
      <c r="D568" s="204" t="s">
        <v>149</v>
      </c>
      <c r="E568" s="221" t="s">
        <v>1</v>
      </c>
      <c r="F568" s="222" t="s">
        <v>552</v>
      </c>
      <c r="G568" s="220"/>
      <c r="H568" s="223">
        <v>120</v>
      </c>
      <c r="I568" s="224"/>
      <c r="J568" s="224"/>
      <c r="K568" s="220"/>
      <c r="L568" s="220"/>
      <c r="M568" s="225"/>
      <c r="N568" s="226"/>
      <c r="O568" s="227"/>
      <c r="P568" s="227"/>
      <c r="Q568" s="227"/>
      <c r="R568" s="227"/>
      <c r="S568" s="227"/>
      <c r="T568" s="227"/>
      <c r="U568" s="227"/>
      <c r="V568" s="227"/>
      <c r="W568" s="227"/>
      <c r="X568" s="228"/>
      <c r="AT568" s="229" t="s">
        <v>149</v>
      </c>
      <c r="AU568" s="229" t="s">
        <v>84</v>
      </c>
      <c r="AV568" s="14" t="s">
        <v>84</v>
      </c>
      <c r="AW568" s="14" t="s">
        <v>5</v>
      </c>
      <c r="AX568" s="14" t="s">
        <v>74</v>
      </c>
      <c r="AY568" s="229" t="s">
        <v>140</v>
      </c>
    </row>
    <row r="569" spans="1:65" s="15" customFormat="1" ht="11.25">
      <c r="B569" s="230"/>
      <c r="C569" s="231"/>
      <c r="D569" s="204" t="s">
        <v>149</v>
      </c>
      <c r="E569" s="232" t="s">
        <v>1</v>
      </c>
      <c r="F569" s="233" t="s">
        <v>152</v>
      </c>
      <c r="G569" s="231"/>
      <c r="H569" s="234">
        <v>120</v>
      </c>
      <c r="I569" s="235"/>
      <c r="J569" s="235"/>
      <c r="K569" s="231"/>
      <c r="L569" s="231"/>
      <c r="M569" s="236"/>
      <c r="N569" s="237"/>
      <c r="O569" s="238"/>
      <c r="P569" s="238"/>
      <c r="Q569" s="238"/>
      <c r="R569" s="238"/>
      <c r="S569" s="238"/>
      <c r="T569" s="238"/>
      <c r="U569" s="238"/>
      <c r="V569" s="238"/>
      <c r="W569" s="238"/>
      <c r="X569" s="239"/>
      <c r="AT569" s="240" t="s">
        <v>149</v>
      </c>
      <c r="AU569" s="240" t="s">
        <v>84</v>
      </c>
      <c r="AV569" s="15" t="s">
        <v>153</v>
      </c>
      <c r="AW569" s="15" t="s">
        <v>5</v>
      </c>
      <c r="AX569" s="15" t="s">
        <v>74</v>
      </c>
      <c r="AY569" s="240" t="s">
        <v>140</v>
      </c>
    </row>
    <row r="570" spans="1:65" s="16" customFormat="1" ht="11.25">
      <c r="B570" s="241"/>
      <c r="C570" s="242"/>
      <c r="D570" s="204" t="s">
        <v>149</v>
      </c>
      <c r="E570" s="243" t="s">
        <v>1</v>
      </c>
      <c r="F570" s="244" t="s">
        <v>154</v>
      </c>
      <c r="G570" s="242"/>
      <c r="H570" s="245">
        <v>120</v>
      </c>
      <c r="I570" s="246"/>
      <c r="J570" s="246"/>
      <c r="K570" s="242"/>
      <c r="L570" s="242"/>
      <c r="M570" s="247"/>
      <c r="N570" s="248"/>
      <c r="O570" s="249"/>
      <c r="P570" s="249"/>
      <c r="Q570" s="249"/>
      <c r="R570" s="249"/>
      <c r="S570" s="249"/>
      <c r="T570" s="249"/>
      <c r="U570" s="249"/>
      <c r="V570" s="249"/>
      <c r="W570" s="249"/>
      <c r="X570" s="250"/>
      <c r="AT570" s="251" t="s">
        <v>149</v>
      </c>
      <c r="AU570" s="251" t="s">
        <v>84</v>
      </c>
      <c r="AV570" s="16" t="s">
        <v>147</v>
      </c>
      <c r="AW570" s="16" t="s">
        <v>5</v>
      </c>
      <c r="AX570" s="16" t="s">
        <v>82</v>
      </c>
      <c r="AY570" s="251" t="s">
        <v>140</v>
      </c>
    </row>
    <row r="571" spans="1:65" s="2" customFormat="1" ht="24.2" customHeight="1">
      <c r="A571" s="35"/>
      <c r="B571" s="36"/>
      <c r="C571" s="190" t="s">
        <v>365</v>
      </c>
      <c r="D571" s="190" t="s">
        <v>142</v>
      </c>
      <c r="E571" s="191" t="s">
        <v>553</v>
      </c>
      <c r="F571" s="192" t="s">
        <v>554</v>
      </c>
      <c r="G571" s="193" t="s">
        <v>168</v>
      </c>
      <c r="H571" s="194">
        <v>0.52</v>
      </c>
      <c r="I571" s="195"/>
      <c r="J571" s="195"/>
      <c r="K571" s="196">
        <f>ROUND(P571*H571,2)</f>
        <v>0</v>
      </c>
      <c r="L571" s="192" t="s">
        <v>146</v>
      </c>
      <c r="M571" s="40"/>
      <c r="N571" s="197" t="s">
        <v>1</v>
      </c>
      <c r="O571" s="198" t="s">
        <v>37</v>
      </c>
      <c r="P571" s="199">
        <f>I571+J571</f>
        <v>0</v>
      </c>
      <c r="Q571" s="199">
        <f>ROUND(I571*H571,2)</f>
        <v>0</v>
      </c>
      <c r="R571" s="199">
        <f>ROUND(J571*H571,2)</f>
        <v>0</v>
      </c>
      <c r="S571" s="72"/>
      <c r="T571" s="200">
        <f>S571*H571</f>
        <v>0</v>
      </c>
      <c r="U571" s="200">
        <v>0</v>
      </c>
      <c r="V571" s="200">
        <f>U571*H571</f>
        <v>0</v>
      </c>
      <c r="W571" s="200">
        <v>0</v>
      </c>
      <c r="X571" s="201">
        <f>W571*H571</f>
        <v>0</v>
      </c>
      <c r="Y571" s="35"/>
      <c r="Z571" s="35"/>
      <c r="AA571" s="35"/>
      <c r="AB571" s="35"/>
      <c r="AC571" s="35"/>
      <c r="AD571" s="35"/>
      <c r="AE571" s="35"/>
      <c r="AR571" s="202" t="s">
        <v>147</v>
      </c>
      <c r="AT571" s="202" t="s">
        <v>142</v>
      </c>
      <c r="AU571" s="202" t="s">
        <v>84</v>
      </c>
      <c r="AY571" s="18" t="s">
        <v>140</v>
      </c>
      <c r="BE571" s="203">
        <f>IF(O571="základní",K571,0)</f>
        <v>0</v>
      </c>
      <c r="BF571" s="203">
        <f>IF(O571="snížená",K571,0)</f>
        <v>0</v>
      </c>
      <c r="BG571" s="203">
        <f>IF(O571="zákl. přenesená",K571,0)</f>
        <v>0</v>
      </c>
      <c r="BH571" s="203">
        <f>IF(O571="sníž. přenesená",K571,0)</f>
        <v>0</v>
      </c>
      <c r="BI571" s="203">
        <f>IF(O571="nulová",K571,0)</f>
        <v>0</v>
      </c>
      <c r="BJ571" s="18" t="s">
        <v>82</v>
      </c>
      <c r="BK571" s="203">
        <f>ROUND(P571*H571,2)</f>
        <v>0</v>
      </c>
      <c r="BL571" s="18" t="s">
        <v>147</v>
      </c>
      <c r="BM571" s="202" t="s">
        <v>555</v>
      </c>
    </row>
    <row r="572" spans="1:65" s="2" customFormat="1" ht="11.25">
      <c r="A572" s="35"/>
      <c r="B572" s="36"/>
      <c r="C572" s="37"/>
      <c r="D572" s="204" t="s">
        <v>148</v>
      </c>
      <c r="E572" s="37"/>
      <c r="F572" s="205" t="s">
        <v>554</v>
      </c>
      <c r="G572" s="37"/>
      <c r="H572" s="37"/>
      <c r="I572" s="206"/>
      <c r="J572" s="206"/>
      <c r="K572" s="37"/>
      <c r="L572" s="37"/>
      <c r="M572" s="40"/>
      <c r="N572" s="207"/>
      <c r="O572" s="208"/>
      <c r="P572" s="72"/>
      <c r="Q572" s="72"/>
      <c r="R572" s="72"/>
      <c r="S572" s="72"/>
      <c r="T572" s="72"/>
      <c r="U572" s="72"/>
      <c r="V572" s="72"/>
      <c r="W572" s="72"/>
      <c r="X572" s="73"/>
      <c r="Y572" s="35"/>
      <c r="Z572" s="35"/>
      <c r="AA572" s="35"/>
      <c r="AB572" s="35"/>
      <c r="AC572" s="35"/>
      <c r="AD572" s="35"/>
      <c r="AE572" s="35"/>
      <c r="AT572" s="18" t="s">
        <v>148</v>
      </c>
      <c r="AU572" s="18" t="s">
        <v>84</v>
      </c>
    </row>
    <row r="573" spans="1:65" s="13" customFormat="1" ht="22.5">
      <c r="B573" s="209"/>
      <c r="C573" s="210"/>
      <c r="D573" s="204" t="s">
        <v>149</v>
      </c>
      <c r="E573" s="211" t="s">
        <v>1</v>
      </c>
      <c r="F573" s="212" t="s">
        <v>556</v>
      </c>
      <c r="G573" s="210"/>
      <c r="H573" s="211" t="s">
        <v>1</v>
      </c>
      <c r="I573" s="213"/>
      <c r="J573" s="213"/>
      <c r="K573" s="210"/>
      <c r="L573" s="210"/>
      <c r="M573" s="214"/>
      <c r="N573" s="215"/>
      <c r="O573" s="216"/>
      <c r="P573" s="216"/>
      <c r="Q573" s="216"/>
      <c r="R573" s="216"/>
      <c r="S573" s="216"/>
      <c r="T573" s="216"/>
      <c r="U573" s="216"/>
      <c r="V573" s="216"/>
      <c r="W573" s="216"/>
      <c r="X573" s="217"/>
      <c r="AT573" s="218" t="s">
        <v>149</v>
      </c>
      <c r="AU573" s="218" t="s">
        <v>84</v>
      </c>
      <c r="AV573" s="13" t="s">
        <v>82</v>
      </c>
      <c r="AW573" s="13" t="s">
        <v>5</v>
      </c>
      <c r="AX573" s="13" t="s">
        <v>74</v>
      </c>
      <c r="AY573" s="218" t="s">
        <v>140</v>
      </c>
    </row>
    <row r="574" spans="1:65" s="13" customFormat="1" ht="22.5">
      <c r="B574" s="209"/>
      <c r="C574" s="210"/>
      <c r="D574" s="204" t="s">
        <v>149</v>
      </c>
      <c r="E574" s="211" t="s">
        <v>1</v>
      </c>
      <c r="F574" s="212" t="s">
        <v>557</v>
      </c>
      <c r="G574" s="210"/>
      <c r="H574" s="211" t="s">
        <v>1</v>
      </c>
      <c r="I574" s="213"/>
      <c r="J574" s="213"/>
      <c r="K574" s="210"/>
      <c r="L574" s="210"/>
      <c r="M574" s="214"/>
      <c r="N574" s="215"/>
      <c r="O574" s="216"/>
      <c r="P574" s="216"/>
      <c r="Q574" s="216"/>
      <c r="R574" s="216"/>
      <c r="S574" s="216"/>
      <c r="T574" s="216"/>
      <c r="U574" s="216"/>
      <c r="V574" s="216"/>
      <c r="W574" s="216"/>
      <c r="X574" s="217"/>
      <c r="AT574" s="218" t="s">
        <v>149</v>
      </c>
      <c r="AU574" s="218" t="s">
        <v>84</v>
      </c>
      <c r="AV574" s="13" t="s">
        <v>82</v>
      </c>
      <c r="AW574" s="13" t="s">
        <v>5</v>
      </c>
      <c r="AX574" s="13" t="s">
        <v>74</v>
      </c>
      <c r="AY574" s="218" t="s">
        <v>140</v>
      </c>
    </row>
    <row r="575" spans="1:65" s="13" customFormat="1" ht="11.25">
      <c r="B575" s="209"/>
      <c r="C575" s="210"/>
      <c r="D575" s="204" t="s">
        <v>149</v>
      </c>
      <c r="E575" s="211" t="s">
        <v>1</v>
      </c>
      <c r="F575" s="212" t="s">
        <v>558</v>
      </c>
      <c r="G575" s="210"/>
      <c r="H575" s="211" t="s">
        <v>1</v>
      </c>
      <c r="I575" s="213"/>
      <c r="J575" s="213"/>
      <c r="K575" s="210"/>
      <c r="L575" s="210"/>
      <c r="M575" s="214"/>
      <c r="N575" s="215"/>
      <c r="O575" s="216"/>
      <c r="P575" s="216"/>
      <c r="Q575" s="216"/>
      <c r="R575" s="216"/>
      <c r="S575" s="216"/>
      <c r="T575" s="216"/>
      <c r="U575" s="216"/>
      <c r="V575" s="216"/>
      <c r="W575" s="216"/>
      <c r="X575" s="217"/>
      <c r="AT575" s="218" t="s">
        <v>149</v>
      </c>
      <c r="AU575" s="218" t="s">
        <v>84</v>
      </c>
      <c r="AV575" s="13" t="s">
        <v>82</v>
      </c>
      <c r="AW575" s="13" t="s">
        <v>5</v>
      </c>
      <c r="AX575" s="13" t="s">
        <v>74</v>
      </c>
      <c r="AY575" s="218" t="s">
        <v>140</v>
      </c>
    </row>
    <row r="576" spans="1:65" s="13" customFormat="1" ht="11.25">
      <c r="B576" s="209"/>
      <c r="C576" s="210"/>
      <c r="D576" s="204" t="s">
        <v>149</v>
      </c>
      <c r="E576" s="211" t="s">
        <v>1</v>
      </c>
      <c r="F576" s="212" t="s">
        <v>559</v>
      </c>
      <c r="G576" s="210"/>
      <c r="H576" s="211" t="s">
        <v>1</v>
      </c>
      <c r="I576" s="213"/>
      <c r="J576" s="213"/>
      <c r="K576" s="210"/>
      <c r="L576" s="210"/>
      <c r="M576" s="214"/>
      <c r="N576" s="215"/>
      <c r="O576" s="216"/>
      <c r="P576" s="216"/>
      <c r="Q576" s="216"/>
      <c r="R576" s="216"/>
      <c r="S576" s="216"/>
      <c r="T576" s="216"/>
      <c r="U576" s="216"/>
      <c r="V576" s="216"/>
      <c r="W576" s="216"/>
      <c r="X576" s="217"/>
      <c r="AT576" s="218" t="s">
        <v>149</v>
      </c>
      <c r="AU576" s="218" t="s">
        <v>84</v>
      </c>
      <c r="AV576" s="13" t="s">
        <v>82</v>
      </c>
      <c r="AW576" s="13" t="s">
        <v>5</v>
      </c>
      <c r="AX576" s="13" t="s">
        <v>74</v>
      </c>
      <c r="AY576" s="218" t="s">
        <v>140</v>
      </c>
    </row>
    <row r="577" spans="1:65" s="13" customFormat="1" ht="11.25">
      <c r="B577" s="209"/>
      <c r="C577" s="210"/>
      <c r="D577" s="204" t="s">
        <v>149</v>
      </c>
      <c r="E577" s="211" t="s">
        <v>1</v>
      </c>
      <c r="F577" s="212" t="s">
        <v>234</v>
      </c>
      <c r="G577" s="210"/>
      <c r="H577" s="211" t="s">
        <v>1</v>
      </c>
      <c r="I577" s="213"/>
      <c r="J577" s="213"/>
      <c r="K577" s="210"/>
      <c r="L577" s="210"/>
      <c r="M577" s="214"/>
      <c r="N577" s="215"/>
      <c r="O577" s="216"/>
      <c r="P577" s="216"/>
      <c r="Q577" s="216"/>
      <c r="R577" s="216"/>
      <c r="S577" s="216"/>
      <c r="T577" s="216"/>
      <c r="U577" s="216"/>
      <c r="V577" s="216"/>
      <c r="W577" s="216"/>
      <c r="X577" s="217"/>
      <c r="AT577" s="218" t="s">
        <v>149</v>
      </c>
      <c r="AU577" s="218" t="s">
        <v>84</v>
      </c>
      <c r="AV577" s="13" t="s">
        <v>82</v>
      </c>
      <c r="AW577" s="13" t="s">
        <v>5</v>
      </c>
      <c r="AX577" s="13" t="s">
        <v>74</v>
      </c>
      <c r="AY577" s="218" t="s">
        <v>140</v>
      </c>
    </row>
    <row r="578" spans="1:65" s="14" customFormat="1" ht="11.25">
      <c r="B578" s="219"/>
      <c r="C578" s="220"/>
      <c r="D578" s="204" t="s">
        <v>149</v>
      </c>
      <c r="E578" s="221" t="s">
        <v>1</v>
      </c>
      <c r="F578" s="222" t="s">
        <v>560</v>
      </c>
      <c r="G578" s="220"/>
      <c r="H578" s="223">
        <v>0.52</v>
      </c>
      <c r="I578" s="224"/>
      <c r="J578" s="224"/>
      <c r="K578" s="220"/>
      <c r="L578" s="220"/>
      <c r="M578" s="225"/>
      <c r="N578" s="226"/>
      <c r="O578" s="227"/>
      <c r="P578" s="227"/>
      <c r="Q578" s="227"/>
      <c r="R578" s="227"/>
      <c r="S578" s="227"/>
      <c r="T578" s="227"/>
      <c r="U578" s="227"/>
      <c r="V578" s="227"/>
      <c r="W578" s="227"/>
      <c r="X578" s="228"/>
      <c r="AT578" s="229" t="s">
        <v>149</v>
      </c>
      <c r="AU578" s="229" t="s">
        <v>84</v>
      </c>
      <c r="AV578" s="14" t="s">
        <v>84</v>
      </c>
      <c r="AW578" s="14" t="s">
        <v>5</v>
      </c>
      <c r="AX578" s="14" t="s">
        <v>74</v>
      </c>
      <c r="AY578" s="229" t="s">
        <v>140</v>
      </c>
    </row>
    <row r="579" spans="1:65" s="15" customFormat="1" ht="11.25">
      <c r="B579" s="230"/>
      <c r="C579" s="231"/>
      <c r="D579" s="204" t="s">
        <v>149</v>
      </c>
      <c r="E579" s="232" t="s">
        <v>1</v>
      </c>
      <c r="F579" s="233" t="s">
        <v>152</v>
      </c>
      <c r="G579" s="231"/>
      <c r="H579" s="234">
        <v>0.52</v>
      </c>
      <c r="I579" s="235"/>
      <c r="J579" s="235"/>
      <c r="K579" s="231"/>
      <c r="L579" s="231"/>
      <c r="M579" s="236"/>
      <c r="N579" s="237"/>
      <c r="O579" s="238"/>
      <c r="P579" s="238"/>
      <c r="Q579" s="238"/>
      <c r="R579" s="238"/>
      <c r="S579" s="238"/>
      <c r="T579" s="238"/>
      <c r="U579" s="238"/>
      <c r="V579" s="238"/>
      <c r="W579" s="238"/>
      <c r="X579" s="239"/>
      <c r="AT579" s="240" t="s">
        <v>149</v>
      </c>
      <c r="AU579" s="240" t="s">
        <v>84</v>
      </c>
      <c r="AV579" s="15" t="s">
        <v>153</v>
      </c>
      <c r="AW579" s="15" t="s">
        <v>5</v>
      </c>
      <c r="AX579" s="15" t="s">
        <v>74</v>
      </c>
      <c r="AY579" s="240" t="s">
        <v>140</v>
      </c>
    </row>
    <row r="580" spans="1:65" s="16" customFormat="1" ht="11.25">
      <c r="B580" s="241"/>
      <c r="C580" s="242"/>
      <c r="D580" s="204" t="s">
        <v>149</v>
      </c>
      <c r="E580" s="243" t="s">
        <v>1</v>
      </c>
      <c r="F580" s="244" t="s">
        <v>154</v>
      </c>
      <c r="G580" s="242"/>
      <c r="H580" s="245">
        <v>0.52</v>
      </c>
      <c r="I580" s="246"/>
      <c r="J580" s="246"/>
      <c r="K580" s="242"/>
      <c r="L580" s="242"/>
      <c r="M580" s="247"/>
      <c r="N580" s="248"/>
      <c r="O580" s="249"/>
      <c r="P580" s="249"/>
      <c r="Q580" s="249"/>
      <c r="R580" s="249"/>
      <c r="S580" s="249"/>
      <c r="T580" s="249"/>
      <c r="U580" s="249"/>
      <c r="V580" s="249"/>
      <c r="W580" s="249"/>
      <c r="X580" s="250"/>
      <c r="AT580" s="251" t="s">
        <v>149</v>
      </c>
      <c r="AU580" s="251" t="s">
        <v>84</v>
      </c>
      <c r="AV580" s="16" t="s">
        <v>147</v>
      </c>
      <c r="AW580" s="16" t="s">
        <v>5</v>
      </c>
      <c r="AX580" s="16" t="s">
        <v>82</v>
      </c>
      <c r="AY580" s="251" t="s">
        <v>140</v>
      </c>
    </row>
    <row r="581" spans="1:65" s="2" customFormat="1" ht="36">
      <c r="A581" s="35"/>
      <c r="B581" s="36"/>
      <c r="C581" s="190" t="s">
        <v>561</v>
      </c>
      <c r="D581" s="190" t="s">
        <v>142</v>
      </c>
      <c r="E581" s="191" t="s">
        <v>562</v>
      </c>
      <c r="F581" s="192" t="s">
        <v>563</v>
      </c>
      <c r="G581" s="193" t="s">
        <v>168</v>
      </c>
      <c r="H581" s="194">
        <v>20.66</v>
      </c>
      <c r="I581" s="195"/>
      <c r="J581" s="195"/>
      <c r="K581" s="196">
        <f>ROUND(P581*H581,2)</f>
        <v>0</v>
      </c>
      <c r="L581" s="192" t="s">
        <v>146</v>
      </c>
      <c r="M581" s="40"/>
      <c r="N581" s="197" t="s">
        <v>1</v>
      </c>
      <c r="O581" s="198" t="s">
        <v>37</v>
      </c>
      <c r="P581" s="199">
        <f>I581+J581</f>
        <v>0</v>
      </c>
      <c r="Q581" s="199">
        <f>ROUND(I581*H581,2)</f>
        <v>0</v>
      </c>
      <c r="R581" s="199">
        <f>ROUND(J581*H581,2)</f>
        <v>0</v>
      </c>
      <c r="S581" s="72"/>
      <c r="T581" s="200">
        <f>S581*H581</f>
        <v>0</v>
      </c>
      <c r="U581" s="200">
        <v>0</v>
      </c>
      <c r="V581" s="200">
        <f>U581*H581</f>
        <v>0</v>
      </c>
      <c r="W581" s="200">
        <v>0</v>
      </c>
      <c r="X581" s="201">
        <f>W581*H581</f>
        <v>0</v>
      </c>
      <c r="Y581" s="35"/>
      <c r="Z581" s="35"/>
      <c r="AA581" s="35"/>
      <c r="AB581" s="35"/>
      <c r="AC581" s="35"/>
      <c r="AD581" s="35"/>
      <c r="AE581" s="35"/>
      <c r="AR581" s="202" t="s">
        <v>147</v>
      </c>
      <c r="AT581" s="202" t="s">
        <v>142</v>
      </c>
      <c r="AU581" s="202" t="s">
        <v>84</v>
      </c>
      <c r="AY581" s="18" t="s">
        <v>140</v>
      </c>
      <c r="BE581" s="203">
        <f>IF(O581="základní",K581,0)</f>
        <v>0</v>
      </c>
      <c r="BF581" s="203">
        <f>IF(O581="snížená",K581,0)</f>
        <v>0</v>
      </c>
      <c r="BG581" s="203">
        <f>IF(O581="zákl. přenesená",K581,0)</f>
        <v>0</v>
      </c>
      <c r="BH581" s="203">
        <f>IF(O581="sníž. přenesená",K581,0)</f>
        <v>0</v>
      </c>
      <c r="BI581" s="203">
        <f>IF(O581="nulová",K581,0)</f>
        <v>0</v>
      </c>
      <c r="BJ581" s="18" t="s">
        <v>82</v>
      </c>
      <c r="BK581" s="203">
        <f>ROUND(P581*H581,2)</f>
        <v>0</v>
      </c>
      <c r="BL581" s="18" t="s">
        <v>147</v>
      </c>
      <c r="BM581" s="202" t="s">
        <v>564</v>
      </c>
    </row>
    <row r="582" spans="1:65" s="2" customFormat="1" ht="19.5">
      <c r="A582" s="35"/>
      <c r="B582" s="36"/>
      <c r="C582" s="37"/>
      <c r="D582" s="204" t="s">
        <v>148</v>
      </c>
      <c r="E582" s="37"/>
      <c r="F582" s="205" t="s">
        <v>563</v>
      </c>
      <c r="G582" s="37"/>
      <c r="H582" s="37"/>
      <c r="I582" s="206"/>
      <c r="J582" s="206"/>
      <c r="K582" s="37"/>
      <c r="L582" s="37"/>
      <c r="M582" s="40"/>
      <c r="N582" s="207"/>
      <c r="O582" s="208"/>
      <c r="P582" s="72"/>
      <c r="Q582" s="72"/>
      <c r="R582" s="72"/>
      <c r="S582" s="72"/>
      <c r="T582" s="72"/>
      <c r="U582" s="72"/>
      <c r="V582" s="72"/>
      <c r="W582" s="72"/>
      <c r="X582" s="73"/>
      <c r="Y582" s="35"/>
      <c r="Z582" s="35"/>
      <c r="AA582" s="35"/>
      <c r="AB582" s="35"/>
      <c r="AC582" s="35"/>
      <c r="AD582" s="35"/>
      <c r="AE582" s="35"/>
      <c r="AT582" s="18" t="s">
        <v>148</v>
      </c>
      <c r="AU582" s="18" t="s">
        <v>84</v>
      </c>
    </row>
    <row r="583" spans="1:65" s="13" customFormat="1" ht="22.5">
      <c r="B583" s="209"/>
      <c r="C583" s="210"/>
      <c r="D583" s="204" t="s">
        <v>149</v>
      </c>
      <c r="E583" s="211" t="s">
        <v>1</v>
      </c>
      <c r="F583" s="212" t="s">
        <v>565</v>
      </c>
      <c r="G583" s="210"/>
      <c r="H583" s="211" t="s">
        <v>1</v>
      </c>
      <c r="I583" s="213"/>
      <c r="J583" s="213"/>
      <c r="K583" s="210"/>
      <c r="L583" s="210"/>
      <c r="M583" s="214"/>
      <c r="N583" s="215"/>
      <c r="O583" s="216"/>
      <c r="P583" s="216"/>
      <c r="Q583" s="216"/>
      <c r="R583" s="216"/>
      <c r="S583" s="216"/>
      <c r="T583" s="216"/>
      <c r="U583" s="216"/>
      <c r="V583" s="216"/>
      <c r="W583" s="216"/>
      <c r="X583" s="217"/>
      <c r="AT583" s="218" t="s">
        <v>149</v>
      </c>
      <c r="AU583" s="218" t="s">
        <v>84</v>
      </c>
      <c r="AV583" s="13" t="s">
        <v>82</v>
      </c>
      <c r="AW583" s="13" t="s">
        <v>5</v>
      </c>
      <c r="AX583" s="13" t="s">
        <v>74</v>
      </c>
      <c r="AY583" s="218" t="s">
        <v>140</v>
      </c>
    </row>
    <row r="584" spans="1:65" s="13" customFormat="1" ht="11.25">
      <c r="B584" s="209"/>
      <c r="C584" s="210"/>
      <c r="D584" s="204" t="s">
        <v>149</v>
      </c>
      <c r="E584" s="211" t="s">
        <v>1</v>
      </c>
      <c r="F584" s="212" t="s">
        <v>566</v>
      </c>
      <c r="G584" s="210"/>
      <c r="H584" s="211" t="s">
        <v>1</v>
      </c>
      <c r="I584" s="213"/>
      <c r="J584" s="213"/>
      <c r="K584" s="210"/>
      <c r="L584" s="210"/>
      <c r="M584" s="214"/>
      <c r="N584" s="215"/>
      <c r="O584" s="216"/>
      <c r="P584" s="216"/>
      <c r="Q584" s="216"/>
      <c r="R584" s="216"/>
      <c r="S584" s="216"/>
      <c r="T584" s="216"/>
      <c r="U584" s="216"/>
      <c r="V584" s="216"/>
      <c r="W584" s="216"/>
      <c r="X584" s="217"/>
      <c r="AT584" s="218" t="s">
        <v>149</v>
      </c>
      <c r="AU584" s="218" t="s">
        <v>84</v>
      </c>
      <c r="AV584" s="13" t="s">
        <v>82</v>
      </c>
      <c r="AW584" s="13" t="s">
        <v>5</v>
      </c>
      <c r="AX584" s="13" t="s">
        <v>74</v>
      </c>
      <c r="AY584" s="218" t="s">
        <v>140</v>
      </c>
    </row>
    <row r="585" spans="1:65" s="13" customFormat="1" ht="11.25">
      <c r="B585" s="209"/>
      <c r="C585" s="210"/>
      <c r="D585" s="204" t="s">
        <v>149</v>
      </c>
      <c r="E585" s="211" t="s">
        <v>1</v>
      </c>
      <c r="F585" s="212" t="s">
        <v>567</v>
      </c>
      <c r="G585" s="210"/>
      <c r="H585" s="211" t="s">
        <v>1</v>
      </c>
      <c r="I585" s="213"/>
      <c r="J585" s="213"/>
      <c r="K585" s="210"/>
      <c r="L585" s="210"/>
      <c r="M585" s="214"/>
      <c r="N585" s="215"/>
      <c r="O585" s="216"/>
      <c r="P585" s="216"/>
      <c r="Q585" s="216"/>
      <c r="R585" s="216"/>
      <c r="S585" s="216"/>
      <c r="T585" s="216"/>
      <c r="U585" s="216"/>
      <c r="V585" s="216"/>
      <c r="W585" s="216"/>
      <c r="X585" s="217"/>
      <c r="AT585" s="218" t="s">
        <v>149</v>
      </c>
      <c r="AU585" s="218" t="s">
        <v>84</v>
      </c>
      <c r="AV585" s="13" t="s">
        <v>82</v>
      </c>
      <c r="AW585" s="13" t="s">
        <v>5</v>
      </c>
      <c r="AX585" s="13" t="s">
        <v>74</v>
      </c>
      <c r="AY585" s="218" t="s">
        <v>140</v>
      </c>
    </row>
    <row r="586" spans="1:65" s="14" customFormat="1" ht="11.25">
      <c r="B586" s="219"/>
      <c r="C586" s="220"/>
      <c r="D586" s="204" t="s">
        <v>149</v>
      </c>
      <c r="E586" s="221" t="s">
        <v>1</v>
      </c>
      <c r="F586" s="222" t="s">
        <v>568</v>
      </c>
      <c r="G586" s="220"/>
      <c r="H586" s="223">
        <v>20.66</v>
      </c>
      <c r="I586" s="224"/>
      <c r="J586" s="224"/>
      <c r="K586" s="220"/>
      <c r="L586" s="220"/>
      <c r="M586" s="225"/>
      <c r="N586" s="226"/>
      <c r="O586" s="227"/>
      <c r="P586" s="227"/>
      <c r="Q586" s="227"/>
      <c r="R586" s="227"/>
      <c r="S586" s="227"/>
      <c r="T586" s="227"/>
      <c r="U586" s="227"/>
      <c r="V586" s="227"/>
      <c r="W586" s="227"/>
      <c r="X586" s="228"/>
      <c r="AT586" s="229" t="s">
        <v>149</v>
      </c>
      <c r="AU586" s="229" t="s">
        <v>84</v>
      </c>
      <c r="AV586" s="14" t="s">
        <v>84</v>
      </c>
      <c r="AW586" s="14" t="s">
        <v>5</v>
      </c>
      <c r="AX586" s="14" t="s">
        <v>74</v>
      </c>
      <c r="AY586" s="229" t="s">
        <v>140</v>
      </c>
    </row>
    <row r="587" spans="1:65" s="15" customFormat="1" ht="11.25">
      <c r="B587" s="230"/>
      <c r="C587" s="231"/>
      <c r="D587" s="204" t="s">
        <v>149</v>
      </c>
      <c r="E587" s="232" t="s">
        <v>1</v>
      </c>
      <c r="F587" s="233" t="s">
        <v>152</v>
      </c>
      <c r="G587" s="231"/>
      <c r="H587" s="234">
        <v>20.66</v>
      </c>
      <c r="I587" s="235"/>
      <c r="J587" s="235"/>
      <c r="K587" s="231"/>
      <c r="L587" s="231"/>
      <c r="M587" s="236"/>
      <c r="N587" s="237"/>
      <c r="O587" s="238"/>
      <c r="P587" s="238"/>
      <c r="Q587" s="238"/>
      <c r="R587" s="238"/>
      <c r="S587" s="238"/>
      <c r="T587" s="238"/>
      <c r="U587" s="238"/>
      <c r="V587" s="238"/>
      <c r="W587" s="238"/>
      <c r="X587" s="239"/>
      <c r="AT587" s="240" t="s">
        <v>149</v>
      </c>
      <c r="AU587" s="240" t="s">
        <v>84</v>
      </c>
      <c r="AV587" s="15" t="s">
        <v>153</v>
      </c>
      <c r="AW587" s="15" t="s">
        <v>5</v>
      </c>
      <c r="AX587" s="15" t="s">
        <v>74</v>
      </c>
      <c r="AY587" s="240" t="s">
        <v>140</v>
      </c>
    </row>
    <row r="588" spans="1:65" s="16" customFormat="1" ht="11.25">
      <c r="B588" s="241"/>
      <c r="C588" s="242"/>
      <c r="D588" s="204" t="s">
        <v>149</v>
      </c>
      <c r="E588" s="243" t="s">
        <v>1</v>
      </c>
      <c r="F588" s="244" t="s">
        <v>154</v>
      </c>
      <c r="G588" s="242"/>
      <c r="H588" s="245">
        <v>20.66</v>
      </c>
      <c r="I588" s="246"/>
      <c r="J588" s="246"/>
      <c r="K588" s="242"/>
      <c r="L588" s="242"/>
      <c r="M588" s="247"/>
      <c r="N588" s="248"/>
      <c r="O588" s="249"/>
      <c r="P588" s="249"/>
      <c r="Q588" s="249"/>
      <c r="R588" s="249"/>
      <c r="S588" s="249"/>
      <c r="T588" s="249"/>
      <c r="U588" s="249"/>
      <c r="V588" s="249"/>
      <c r="W588" s="249"/>
      <c r="X588" s="250"/>
      <c r="AT588" s="251" t="s">
        <v>149</v>
      </c>
      <c r="AU588" s="251" t="s">
        <v>84</v>
      </c>
      <c r="AV588" s="16" t="s">
        <v>147</v>
      </c>
      <c r="AW588" s="16" t="s">
        <v>5</v>
      </c>
      <c r="AX588" s="16" t="s">
        <v>82</v>
      </c>
      <c r="AY588" s="251" t="s">
        <v>140</v>
      </c>
    </row>
    <row r="589" spans="1:65" s="2" customFormat="1" ht="24">
      <c r="A589" s="35"/>
      <c r="B589" s="36"/>
      <c r="C589" s="190" t="s">
        <v>368</v>
      </c>
      <c r="D589" s="190" t="s">
        <v>142</v>
      </c>
      <c r="E589" s="191" t="s">
        <v>569</v>
      </c>
      <c r="F589" s="192" t="s">
        <v>570</v>
      </c>
      <c r="G589" s="193" t="s">
        <v>168</v>
      </c>
      <c r="H589" s="194">
        <v>2.3759999999999999</v>
      </c>
      <c r="I589" s="195"/>
      <c r="J589" s="195"/>
      <c r="K589" s="196">
        <f>ROUND(P589*H589,2)</f>
        <v>0</v>
      </c>
      <c r="L589" s="192" t="s">
        <v>146</v>
      </c>
      <c r="M589" s="40"/>
      <c r="N589" s="197" t="s">
        <v>1</v>
      </c>
      <c r="O589" s="198" t="s">
        <v>37</v>
      </c>
      <c r="P589" s="199">
        <f>I589+J589</f>
        <v>0</v>
      </c>
      <c r="Q589" s="199">
        <f>ROUND(I589*H589,2)</f>
        <v>0</v>
      </c>
      <c r="R589" s="199">
        <f>ROUND(J589*H589,2)</f>
        <v>0</v>
      </c>
      <c r="S589" s="72"/>
      <c r="T589" s="200">
        <f>S589*H589</f>
        <v>0</v>
      </c>
      <c r="U589" s="200">
        <v>0</v>
      </c>
      <c r="V589" s="200">
        <f>U589*H589</f>
        <v>0</v>
      </c>
      <c r="W589" s="200">
        <v>0</v>
      </c>
      <c r="X589" s="201">
        <f>W589*H589</f>
        <v>0</v>
      </c>
      <c r="Y589" s="35"/>
      <c r="Z589" s="35"/>
      <c r="AA589" s="35"/>
      <c r="AB589" s="35"/>
      <c r="AC589" s="35"/>
      <c r="AD589" s="35"/>
      <c r="AE589" s="35"/>
      <c r="AR589" s="202" t="s">
        <v>147</v>
      </c>
      <c r="AT589" s="202" t="s">
        <v>142</v>
      </c>
      <c r="AU589" s="202" t="s">
        <v>84</v>
      </c>
      <c r="AY589" s="18" t="s">
        <v>140</v>
      </c>
      <c r="BE589" s="203">
        <f>IF(O589="základní",K589,0)</f>
        <v>0</v>
      </c>
      <c r="BF589" s="203">
        <f>IF(O589="snížená",K589,0)</f>
        <v>0</v>
      </c>
      <c r="BG589" s="203">
        <f>IF(O589="zákl. přenesená",K589,0)</f>
        <v>0</v>
      </c>
      <c r="BH589" s="203">
        <f>IF(O589="sníž. přenesená",K589,0)</f>
        <v>0</v>
      </c>
      <c r="BI589" s="203">
        <f>IF(O589="nulová",K589,0)</f>
        <v>0</v>
      </c>
      <c r="BJ589" s="18" t="s">
        <v>82</v>
      </c>
      <c r="BK589" s="203">
        <f>ROUND(P589*H589,2)</f>
        <v>0</v>
      </c>
      <c r="BL589" s="18" t="s">
        <v>147</v>
      </c>
      <c r="BM589" s="202" t="s">
        <v>571</v>
      </c>
    </row>
    <row r="590" spans="1:65" s="2" customFormat="1" ht="19.5">
      <c r="A590" s="35"/>
      <c r="B590" s="36"/>
      <c r="C590" s="37"/>
      <c r="D590" s="204" t="s">
        <v>148</v>
      </c>
      <c r="E590" s="37"/>
      <c r="F590" s="205" t="s">
        <v>570</v>
      </c>
      <c r="G590" s="37"/>
      <c r="H590" s="37"/>
      <c r="I590" s="206"/>
      <c r="J590" s="206"/>
      <c r="K590" s="37"/>
      <c r="L590" s="37"/>
      <c r="M590" s="40"/>
      <c r="N590" s="207"/>
      <c r="O590" s="208"/>
      <c r="P590" s="72"/>
      <c r="Q590" s="72"/>
      <c r="R590" s="72"/>
      <c r="S590" s="72"/>
      <c r="T590" s="72"/>
      <c r="U590" s="72"/>
      <c r="V590" s="72"/>
      <c r="W590" s="72"/>
      <c r="X590" s="73"/>
      <c r="Y590" s="35"/>
      <c r="Z590" s="35"/>
      <c r="AA590" s="35"/>
      <c r="AB590" s="35"/>
      <c r="AC590" s="35"/>
      <c r="AD590" s="35"/>
      <c r="AE590" s="35"/>
      <c r="AT590" s="18" t="s">
        <v>148</v>
      </c>
      <c r="AU590" s="18" t="s">
        <v>84</v>
      </c>
    </row>
    <row r="591" spans="1:65" s="13" customFormat="1" ht="22.5">
      <c r="B591" s="209"/>
      <c r="C591" s="210"/>
      <c r="D591" s="204" t="s">
        <v>149</v>
      </c>
      <c r="E591" s="211" t="s">
        <v>1</v>
      </c>
      <c r="F591" s="212" t="s">
        <v>572</v>
      </c>
      <c r="G591" s="210"/>
      <c r="H591" s="211" t="s">
        <v>1</v>
      </c>
      <c r="I591" s="213"/>
      <c r="J591" s="213"/>
      <c r="K591" s="210"/>
      <c r="L591" s="210"/>
      <c r="M591" s="214"/>
      <c r="N591" s="215"/>
      <c r="O591" s="216"/>
      <c r="P591" s="216"/>
      <c r="Q591" s="216"/>
      <c r="R591" s="216"/>
      <c r="S591" s="216"/>
      <c r="T591" s="216"/>
      <c r="U591" s="216"/>
      <c r="V591" s="216"/>
      <c r="W591" s="216"/>
      <c r="X591" s="217"/>
      <c r="AT591" s="218" t="s">
        <v>149</v>
      </c>
      <c r="AU591" s="218" t="s">
        <v>84</v>
      </c>
      <c r="AV591" s="13" t="s">
        <v>82</v>
      </c>
      <c r="AW591" s="13" t="s">
        <v>5</v>
      </c>
      <c r="AX591" s="13" t="s">
        <v>74</v>
      </c>
      <c r="AY591" s="218" t="s">
        <v>140</v>
      </c>
    </row>
    <row r="592" spans="1:65" s="14" customFormat="1" ht="11.25">
      <c r="B592" s="219"/>
      <c r="C592" s="220"/>
      <c r="D592" s="204" t="s">
        <v>149</v>
      </c>
      <c r="E592" s="221" t="s">
        <v>1</v>
      </c>
      <c r="F592" s="222" t="s">
        <v>573</v>
      </c>
      <c r="G592" s="220"/>
      <c r="H592" s="223">
        <v>2.3759999999999999</v>
      </c>
      <c r="I592" s="224"/>
      <c r="J592" s="224"/>
      <c r="K592" s="220"/>
      <c r="L592" s="220"/>
      <c r="M592" s="225"/>
      <c r="N592" s="226"/>
      <c r="O592" s="227"/>
      <c r="P592" s="227"/>
      <c r="Q592" s="227"/>
      <c r="R592" s="227"/>
      <c r="S592" s="227"/>
      <c r="T592" s="227"/>
      <c r="U592" s="227"/>
      <c r="V592" s="227"/>
      <c r="W592" s="227"/>
      <c r="X592" s="228"/>
      <c r="AT592" s="229" t="s">
        <v>149</v>
      </c>
      <c r="AU592" s="229" t="s">
        <v>84</v>
      </c>
      <c r="AV592" s="14" t="s">
        <v>84</v>
      </c>
      <c r="AW592" s="14" t="s">
        <v>5</v>
      </c>
      <c r="AX592" s="14" t="s">
        <v>74</v>
      </c>
      <c r="AY592" s="229" t="s">
        <v>140</v>
      </c>
    </row>
    <row r="593" spans="1:65" s="15" customFormat="1" ht="11.25">
      <c r="B593" s="230"/>
      <c r="C593" s="231"/>
      <c r="D593" s="204" t="s">
        <v>149</v>
      </c>
      <c r="E593" s="232" t="s">
        <v>1</v>
      </c>
      <c r="F593" s="233" t="s">
        <v>152</v>
      </c>
      <c r="G593" s="231"/>
      <c r="H593" s="234">
        <v>2.3759999999999999</v>
      </c>
      <c r="I593" s="235"/>
      <c r="J593" s="235"/>
      <c r="K593" s="231"/>
      <c r="L593" s="231"/>
      <c r="M593" s="236"/>
      <c r="N593" s="237"/>
      <c r="O593" s="238"/>
      <c r="P593" s="238"/>
      <c r="Q593" s="238"/>
      <c r="R593" s="238"/>
      <c r="S593" s="238"/>
      <c r="T593" s="238"/>
      <c r="U593" s="238"/>
      <c r="V593" s="238"/>
      <c r="W593" s="238"/>
      <c r="X593" s="239"/>
      <c r="AT593" s="240" t="s">
        <v>149</v>
      </c>
      <c r="AU593" s="240" t="s">
        <v>84</v>
      </c>
      <c r="AV593" s="15" t="s">
        <v>153</v>
      </c>
      <c r="AW593" s="15" t="s">
        <v>5</v>
      </c>
      <c r="AX593" s="15" t="s">
        <v>74</v>
      </c>
      <c r="AY593" s="240" t="s">
        <v>140</v>
      </c>
    </row>
    <row r="594" spans="1:65" s="16" customFormat="1" ht="11.25">
      <c r="B594" s="241"/>
      <c r="C594" s="242"/>
      <c r="D594" s="204" t="s">
        <v>149</v>
      </c>
      <c r="E594" s="243" t="s">
        <v>1</v>
      </c>
      <c r="F594" s="244" t="s">
        <v>154</v>
      </c>
      <c r="G594" s="242"/>
      <c r="H594" s="245">
        <v>2.3759999999999999</v>
      </c>
      <c r="I594" s="246"/>
      <c r="J594" s="246"/>
      <c r="K594" s="242"/>
      <c r="L594" s="242"/>
      <c r="M594" s="247"/>
      <c r="N594" s="248"/>
      <c r="O594" s="249"/>
      <c r="P594" s="249"/>
      <c r="Q594" s="249"/>
      <c r="R594" s="249"/>
      <c r="S594" s="249"/>
      <c r="T594" s="249"/>
      <c r="U594" s="249"/>
      <c r="V594" s="249"/>
      <c r="W594" s="249"/>
      <c r="X594" s="250"/>
      <c r="AT594" s="251" t="s">
        <v>149</v>
      </c>
      <c r="AU594" s="251" t="s">
        <v>84</v>
      </c>
      <c r="AV594" s="16" t="s">
        <v>147</v>
      </c>
      <c r="AW594" s="16" t="s">
        <v>5</v>
      </c>
      <c r="AX594" s="16" t="s">
        <v>82</v>
      </c>
      <c r="AY594" s="251" t="s">
        <v>140</v>
      </c>
    </row>
    <row r="595" spans="1:65" s="2" customFormat="1" ht="24">
      <c r="A595" s="35"/>
      <c r="B595" s="36"/>
      <c r="C595" s="190" t="s">
        <v>574</v>
      </c>
      <c r="D595" s="190" t="s">
        <v>142</v>
      </c>
      <c r="E595" s="191" t="s">
        <v>575</v>
      </c>
      <c r="F595" s="192" t="s">
        <v>576</v>
      </c>
      <c r="G595" s="193" t="s">
        <v>206</v>
      </c>
      <c r="H595" s="194">
        <v>0.58299999999999996</v>
      </c>
      <c r="I595" s="195"/>
      <c r="J595" s="195"/>
      <c r="K595" s="196">
        <f>ROUND(P595*H595,2)</f>
        <v>0</v>
      </c>
      <c r="L595" s="192" t="s">
        <v>146</v>
      </c>
      <c r="M595" s="40"/>
      <c r="N595" s="197" t="s">
        <v>1</v>
      </c>
      <c r="O595" s="198" t="s">
        <v>37</v>
      </c>
      <c r="P595" s="199">
        <f>I595+J595</f>
        <v>0</v>
      </c>
      <c r="Q595" s="199">
        <f>ROUND(I595*H595,2)</f>
        <v>0</v>
      </c>
      <c r="R595" s="199">
        <f>ROUND(J595*H595,2)</f>
        <v>0</v>
      </c>
      <c r="S595" s="72"/>
      <c r="T595" s="200">
        <f>S595*H595</f>
        <v>0</v>
      </c>
      <c r="U595" s="200">
        <v>0</v>
      </c>
      <c r="V595" s="200">
        <f>U595*H595</f>
        <v>0</v>
      </c>
      <c r="W595" s="200">
        <v>0</v>
      </c>
      <c r="X595" s="201">
        <f>W595*H595</f>
        <v>0</v>
      </c>
      <c r="Y595" s="35"/>
      <c r="Z595" s="35"/>
      <c r="AA595" s="35"/>
      <c r="AB595" s="35"/>
      <c r="AC595" s="35"/>
      <c r="AD595" s="35"/>
      <c r="AE595" s="35"/>
      <c r="AR595" s="202" t="s">
        <v>147</v>
      </c>
      <c r="AT595" s="202" t="s">
        <v>142</v>
      </c>
      <c r="AU595" s="202" t="s">
        <v>84</v>
      </c>
      <c r="AY595" s="18" t="s">
        <v>140</v>
      </c>
      <c r="BE595" s="203">
        <f>IF(O595="základní",K595,0)</f>
        <v>0</v>
      </c>
      <c r="BF595" s="203">
        <f>IF(O595="snížená",K595,0)</f>
        <v>0</v>
      </c>
      <c r="BG595" s="203">
        <f>IF(O595="zákl. přenesená",K595,0)</f>
        <v>0</v>
      </c>
      <c r="BH595" s="203">
        <f>IF(O595="sníž. přenesená",K595,0)</f>
        <v>0</v>
      </c>
      <c r="BI595" s="203">
        <f>IF(O595="nulová",K595,0)</f>
        <v>0</v>
      </c>
      <c r="BJ595" s="18" t="s">
        <v>82</v>
      </c>
      <c r="BK595" s="203">
        <f>ROUND(P595*H595,2)</f>
        <v>0</v>
      </c>
      <c r="BL595" s="18" t="s">
        <v>147</v>
      </c>
      <c r="BM595" s="202" t="s">
        <v>577</v>
      </c>
    </row>
    <row r="596" spans="1:65" s="2" customFormat="1" ht="19.5">
      <c r="A596" s="35"/>
      <c r="B596" s="36"/>
      <c r="C596" s="37"/>
      <c r="D596" s="204" t="s">
        <v>148</v>
      </c>
      <c r="E596" s="37"/>
      <c r="F596" s="205" t="s">
        <v>576</v>
      </c>
      <c r="G596" s="37"/>
      <c r="H596" s="37"/>
      <c r="I596" s="206"/>
      <c r="J596" s="206"/>
      <c r="K596" s="37"/>
      <c r="L596" s="37"/>
      <c r="M596" s="40"/>
      <c r="N596" s="207"/>
      <c r="O596" s="208"/>
      <c r="P596" s="72"/>
      <c r="Q596" s="72"/>
      <c r="R596" s="72"/>
      <c r="S596" s="72"/>
      <c r="T596" s="72"/>
      <c r="U596" s="72"/>
      <c r="V596" s="72"/>
      <c r="W596" s="72"/>
      <c r="X596" s="73"/>
      <c r="Y596" s="35"/>
      <c r="Z596" s="35"/>
      <c r="AA596" s="35"/>
      <c r="AB596" s="35"/>
      <c r="AC596" s="35"/>
      <c r="AD596" s="35"/>
      <c r="AE596" s="35"/>
      <c r="AT596" s="18" t="s">
        <v>148</v>
      </c>
      <c r="AU596" s="18" t="s">
        <v>84</v>
      </c>
    </row>
    <row r="597" spans="1:65" s="13" customFormat="1" ht="11.25">
      <c r="B597" s="209"/>
      <c r="C597" s="210"/>
      <c r="D597" s="204" t="s">
        <v>149</v>
      </c>
      <c r="E597" s="211" t="s">
        <v>1</v>
      </c>
      <c r="F597" s="212" t="s">
        <v>578</v>
      </c>
      <c r="G597" s="210"/>
      <c r="H597" s="211" t="s">
        <v>1</v>
      </c>
      <c r="I597" s="213"/>
      <c r="J597" s="213"/>
      <c r="K597" s="210"/>
      <c r="L597" s="210"/>
      <c r="M597" s="214"/>
      <c r="N597" s="215"/>
      <c r="O597" s="216"/>
      <c r="P597" s="216"/>
      <c r="Q597" s="216"/>
      <c r="R597" s="216"/>
      <c r="S597" s="216"/>
      <c r="T597" s="216"/>
      <c r="U597" s="216"/>
      <c r="V597" s="216"/>
      <c r="W597" s="216"/>
      <c r="X597" s="217"/>
      <c r="AT597" s="218" t="s">
        <v>149</v>
      </c>
      <c r="AU597" s="218" t="s">
        <v>84</v>
      </c>
      <c r="AV597" s="13" t="s">
        <v>82</v>
      </c>
      <c r="AW597" s="13" t="s">
        <v>5</v>
      </c>
      <c r="AX597" s="13" t="s">
        <v>74</v>
      </c>
      <c r="AY597" s="218" t="s">
        <v>140</v>
      </c>
    </row>
    <row r="598" spans="1:65" s="13" customFormat="1" ht="11.25">
      <c r="B598" s="209"/>
      <c r="C598" s="210"/>
      <c r="D598" s="204" t="s">
        <v>149</v>
      </c>
      <c r="E598" s="211" t="s">
        <v>1</v>
      </c>
      <c r="F598" s="212" t="s">
        <v>579</v>
      </c>
      <c r="G598" s="210"/>
      <c r="H598" s="211" t="s">
        <v>1</v>
      </c>
      <c r="I598" s="213"/>
      <c r="J598" s="213"/>
      <c r="K598" s="210"/>
      <c r="L598" s="210"/>
      <c r="M598" s="214"/>
      <c r="N598" s="215"/>
      <c r="O598" s="216"/>
      <c r="P598" s="216"/>
      <c r="Q598" s="216"/>
      <c r="R598" s="216"/>
      <c r="S598" s="216"/>
      <c r="T598" s="216"/>
      <c r="U598" s="216"/>
      <c r="V598" s="216"/>
      <c r="W598" s="216"/>
      <c r="X598" s="217"/>
      <c r="AT598" s="218" t="s">
        <v>149</v>
      </c>
      <c r="AU598" s="218" t="s">
        <v>84</v>
      </c>
      <c r="AV598" s="13" t="s">
        <v>82</v>
      </c>
      <c r="AW598" s="13" t="s">
        <v>5</v>
      </c>
      <c r="AX598" s="13" t="s">
        <v>74</v>
      </c>
      <c r="AY598" s="218" t="s">
        <v>140</v>
      </c>
    </row>
    <row r="599" spans="1:65" s="14" customFormat="1" ht="11.25">
      <c r="B599" s="219"/>
      <c r="C599" s="220"/>
      <c r="D599" s="204" t="s">
        <v>149</v>
      </c>
      <c r="E599" s="221" t="s">
        <v>1</v>
      </c>
      <c r="F599" s="222" t="s">
        <v>580</v>
      </c>
      <c r="G599" s="220"/>
      <c r="H599" s="223">
        <v>0.56000000000000005</v>
      </c>
      <c r="I599" s="224"/>
      <c r="J599" s="224"/>
      <c r="K599" s="220"/>
      <c r="L599" s="220"/>
      <c r="M599" s="225"/>
      <c r="N599" s="226"/>
      <c r="O599" s="227"/>
      <c r="P599" s="227"/>
      <c r="Q599" s="227"/>
      <c r="R599" s="227"/>
      <c r="S599" s="227"/>
      <c r="T599" s="227"/>
      <c r="U599" s="227"/>
      <c r="V599" s="227"/>
      <c r="W599" s="227"/>
      <c r="X599" s="228"/>
      <c r="AT599" s="229" t="s">
        <v>149</v>
      </c>
      <c r="AU599" s="229" t="s">
        <v>84</v>
      </c>
      <c r="AV599" s="14" t="s">
        <v>84</v>
      </c>
      <c r="AW599" s="14" t="s">
        <v>5</v>
      </c>
      <c r="AX599" s="14" t="s">
        <v>74</v>
      </c>
      <c r="AY599" s="229" t="s">
        <v>140</v>
      </c>
    </row>
    <row r="600" spans="1:65" s="13" customFormat="1" ht="22.5">
      <c r="B600" s="209"/>
      <c r="C600" s="210"/>
      <c r="D600" s="204" t="s">
        <v>149</v>
      </c>
      <c r="E600" s="211" t="s">
        <v>1</v>
      </c>
      <c r="F600" s="212" t="s">
        <v>581</v>
      </c>
      <c r="G600" s="210"/>
      <c r="H600" s="211" t="s">
        <v>1</v>
      </c>
      <c r="I600" s="213"/>
      <c r="J600" s="213"/>
      <c r="K600" s="210"/>
      <c r="L600" s="210"/>
      <c r="M600" s="214"/>
      <c r="N600" s="215"/>
      <c r="O600" s="216"/>
      <c r="P600" s="216"/>
      <c r="Q600" s="216"/>
      <c r="R600" s="216"/>
      <c r="S600" s="216"/>
      <c r="T600" s="216"/>
      <c r="U600" s="216"/>
      <c r="V600" s="216"/>
      <c r="W600" s="216"/>
      <c r="X600" s="217"/>
      <c r="AT600" s="218" t="s">
        <v>149</v>
      </c>
      <c r="AU600" s="218" t="s">
        <v>84</v>
      </c>
      <c r="AV600" s="13" t="s">
        <v>82</v>
      </c>
      <c r="AW600" s="13" t="s">
        <v>5</v>
      </c>
      <c r="AX600" s="13" t="s">
        <v>74</v>
      </c>
      <c r="AY600" s="218" t="s">
        <v>140</v>
      </c>
    </row>
    <row r="601" spans="1:65" s="14" customFormat="1" ht="11.25">
      <c r="B601" s="219"/>
      <c r="C601" s="220"/>
      <c r="D601" s="204" t="s">
        <v>149</v>
      </c>
      <c r="E601" s="221" t="s">
        <v>1</v>
      </c>
      <c r="F601" s="222" t="s">
        <v>582</v>
      </c>
      <c r="G601" s="220"/>
      <c r="H601" s="223">
        <v>2.3E-2</v>
      </c>
      <c r="I601" s="224"/>
      <c r="J601" s="224"/>
      <c r="K601" s="220"/>
      <c r="L601" s="220"/>
      <c r="M601" s="225"/>
      <c r="N601" s="226"/>
      <c r="O601" s="227"/>
      <c r="P601" s="227"/>
      <c r="Q601" s="227"/>
      <c r="R601" s="227"/>
      <c r="S601" s="227"/>
      <c r="T601" s="227"/>
      <c r="U601" s="227"/>
      <c r="V601" s="227"/>
      <c r="W601" s="227"/>
      <c r="X601" s="228"/>
      <c r="AT601" s="229" t="s">
        <v>149</v>
      </c>
      <c r="AU601" s="229" t="s">
        <v>84</v>
      </c>
      <c r="AV601" s="14" t="s">
        <v>84</v>
      </c>
      <c r="AW601" s="14" t="s">
        <v>5</v>
      </c>
      <c r="AX601" s="14" t="s">
        <v>74</v>
      </c>
      <c r="AY601" s="229" t="s">
        <v>140</v>
      </c>
    </row>
    <row r="602" spans="1:65" s="15" customFormat="1" ht="11.25">
      <c r="B602" s="230"/>
      <c r="C602" s="231"/>
      <c r="D602" s="204" t="s">
        <v>149</v>
      </c>
      <c r="E602" s="232" t="s">
        <v>1</v>
      </c>
      <c r="F602" s="233" t="s">
        <v>152</v>
      </c>
      <c r="G602" s="231"/>
      <c r="H602" s="234">
        <v>0.58300000000000007</v>
      </c>
      <c r="I602" s="235"/>
      <c r="J602" s="235"/>
      <c r="K602" s="231"/>
      <c r="L602" s="231"/>
      <c r="M602" s="236"/>
      <c r="N602" s="237"/>
      <c r="O602" s="238"/>
      <c r="P602" s="238"/>
      <c r="Q602" s="238"/>
      <c r="R602" s="238"/>
      <c r="S602" s="238"/>
      <c r="T602" s="238"/>
      <c r="U602" s="238"/>
      <c r="V602" s="238"/>
      <c r="W602" s="238"/>
      <c r="X602" s="239"/>
      <c r="AT602" s="240" t="s">
        <v>149</v>
      </c>
      <c r="AU602" s="240" t="s">
        <v>84</v>
      </c>
      <c r="AV602" s="15" t="s">
        <v>153</v>
      </c>
      <c r="AW602" s="15" t="s">
        <v>5</v>
      </c>
      <c r="AX602" s="15" t="s">
        <v>74</v>
      </c>
      <c r="AY602" s="240" t="s">
        <v>140</v>
      </c>
    </row>
    <row r="603" spans="1:65" s="16" customFormat="1" ht="11.25">
      <c r="B603" s="241"/>
      <c r="C603" s="242"/>
      <c r="D603" s="204" t="s">
        <v>149</v>
      </c>
      <c r="E603" s="243" t="s">
        <v>1</v>
      </c>
      <c r="F603" s="244" t="s">
        <v>154</v>
      </c>
      <c r="G603" s="242"/>
      <c r="H603" s="245">
        <v>0.58300000000000007</v>
      </c>
      <c r="I603" s="246"/>
      <c r="J603" s="246"/>
      <c r="K603" s="242"/>
      <c r="L603" s="242"/>
      <c r="M603" s="247"/>
      <c r="N603" s="248"/>
      <c r="O603" s="249"/>
      <c r="P603" s="249"/>
      <c r="Q603" s="249"/>
      <c r="R603" s="249"/>
      <c r="S603" s="249"/>
      <c r="T603" s="249"/>
      <c r="U603" s="249"/>
      <c r="V603" s="249"/>
      <c r="W603" s="249"/>
      <c r="X603" s="250"/>
      <c r="AT603" s="251" t="s">
        <v>149</v>
      </c>
      <c r="AU603" s="251" t="s">
        <v>84</v>
      </c>
      <c r="AV603" s="16" t="s">
        <v>147</v>
      </c>
      <c r="AW603" s="16" t="s">
        <v>5</v>
      </c>
      <c r="AX603" s="16" t="s">
        <v>82</v>
      </c>
      <c r="AY603" s="251" t="s">
        <v>140</v>
      </c>
    </row>
    <row r="604" spans="1:65" s="12" customFormat="1" ht="22.9" customHeight="1">
      <c r="B604" s="173"/>
      <c r="C604" s="174"/>
      <c r="D604" s="175" t="s">
        <v>73</v>
      </c>
      <c r="E604" s="188" t="s">
        <v>583</v>
      </c>
      <c r="F604" s="188" t="s">
        <v>584</v>
      </c>
      <c r="G604" s="174"/>
      <c r="H604" s="174"/>
      <c r="I604" s="177"/>
      <c r="J604" s="177"/>
      <c r="K604" s="189">
        <f>BK604</f>
        <v>0</v>
      </c>
      <c r="L604" s="174"/>
      <c r="M604" s="179"/>
      <c r="N604" s="180"/>
      <c r="O604" s="181"/>
      <c r="P604" s="181"/>
      <c r="Q604" s="182">
        <f>SUM(Q605:Q620)</f>
        <v>0</v>
      </c>
      <c r="R604" s="182">
        <f>SUM(R605:R620)</f>
        <v>0</v>
      </c>
      <c r="S604" s="181"/>
      <c r="T604" s="183">
        <f>SUM(T605:T620)</f>
        <v>0</v>
      </c>
      <c r="U604" s="181"/>
      <c r="V604" s="183">
        <f>SUM(V605:V620)</f>
        <v>0</v>
      </c>
      <c r="W604" s="181"/>
      <c r="X604" s="184">
        <f>SUM(X605:X620)</f>
        <v>0</v>
      </c>
      <c r="AR604" s="185" t="s">
        <v>82</v>
      </c>
      <c r="AT604" s="186" t="s">
        <v>73</v>
      </c>
      <c r="AU604" s="186" t="s">
        <v>82</v>
      </c>
      <c r="AY604" s="185" t="s">
        <v>140</v>
      </c>
      <c r="BK604" s="187">
        <f>SUM(BK605:BK620)</f>
        <v>0</v>
      </c>
    </row>
    <row r="605" spans="1:65" s="2" customFormat="1" ht="36">
      <c r="A605" s="35"/>
      <c r="B605" s="36"/>
      <c r="C605" s="190" t="s">
        <v>376</v>
      </c>
      <c r="D605" s="190" t="s">
        <v>142</v>
      </c>
      <c r="E605" s="191" t="s">
        <v>585</v>
      </c>
      <c r="F605" s="192" t="s">
        <v>586</v>
      </c>
      <c r="G605" s="193" t="s">
        <v>206</v>
      </c>
      <c r="H605" s="194">
        <v>87.727000000000004</v>
      </c>
      <c r="I605" s="195"/>
      <c r="J605" s="195"/>
      <c r="K605" s="196">
        <f>ROUND(P605*H605,2)</f>
        <v>0</v>
      </c>
      <c r="L605" s="192" t="s">
        <v>146</v>
      </c>
      <c r="M605" s="40"/>
      <c r="N605" s="197" t="s">
        <v>1</v>
      </c>
      <c r="O605" s="198" t="s">
        <v>37</v>
      </c>
      <c r="P605" s="199">
        <f>I605+J605</f>
        <v>0</v>
      </c>
      <c r="Q605" s="199">
        <f>ROUND(I605*H605,2)</f>
        <v>0</v>
      </c>
      <c r="R605" s="199">
        <f>ROUND(J605*H605,2)</f>
        <v>0</v>
      </c>
      <c r="S605" s="72"/>
      <c r="T605" s="200">
        <f>S605*H605</f>
        <v>0</v>
      </c>
      <c r="U605" s="200">
        <v>0</v>
      </c>
      <c r="V605" s="200">
        <f>U605*H605</f>
        <v>0</v>
      </c>
      <c r="W605" s="200">
        <v>0</v>
      </c>
      <c r="X605" s="201">
        <f>W605*H605</f>
        <v>0</v>
      </c>
      <c r="Y605" s="35"/>
      <c r="Z605" s="35"/>
      <c r="AA605" s="35"/>
      <c r="AB605" s="35"/>
      <c r="AC605" s="35"/>
      <c r="AD605" s="35"/>
      <c r="AE605" s="35"/>
      <c r="AR605" s="202" t="s">
        <v>147</v>
      </c>
      <c r="AT605" s="202" t="s">
        <v>142</v>
      </c>
      <c r="AU605" s="202" t="s">
        <v>84</v>
      </c>
      <c r="AY605" s="18" t="s">
        <v>140</v>
      </c>
      <c r="BE605" s="203">
        <f>IF(O605="základní",K605,0)</f>
        <v>0</v>
      </c>
      <c r="BF605" s="203">
        <f>IF(O605="snížená",K605,0)</f>
        <v>0</v>
      </c>
      <c r="BG605" s="203">
        <f>IF(O605="zákl. přenesená",K605,0)</f>
        <v>0</v>
      </c>
      <c r="BH605" s="203">
        <f>IF(O605="sníž. přenesená",K605,0)</f>
        <v>0</v>
      </c>
      <c r="BI605" s="203">
        <f>IF(O605="nulová",K605,0)</f>
        <v>0</v>
      </c>
      <c r="BJ605" s="18" t="s">
        <v>82</v>
      </c>
      <c r="BK605" s="203">
        <f>ROUND(P605*H605,2)</f>
        <v>0</v>
      </c>
      <c r="BL605" s="18" t="s">
        <v>147</v>
      </c>
      <c r="BM605" s="202" t="s">
        <v>587</v>
      </c>
    </row>
    <row r="606" spans="1:65" s="2" customFormat="1" ht="19.5">
      <c r="A606" s="35"/>
      <c r="B606" s="36"/>
      <c r="C606" s="37"/>
      <c r="D606" s="204" t="s">
        <v>148</v>
      </c>
      <c r="E606" s="37"/>
      <c r="F606" s="205" t="s">
        <v>586</v>
      </c>
      <c r="G606" s="37"/>
      <c r="H606" s="37"/>
      <c r="I606" s="206"/>
      <c r="J606" s="206"/>
      <c r="K606" s="37"/>
      <c r="L606" s="37"/>
      <c r="M606" s="40"/>
      <c r="N606" s="207"/>
      <c r="O606" s="208"/>
      <c r="P606" s="72"/>
      <c r="Q606" s="72"/>
      <c r="R606" s="72"/>
      <c r="S606" s="72"/>
      <c r="T606" s="72"/>
      <c r="U606" s="72"/>
      <c r="V606" s="72"/>
      <c r="W606" s="72"/>
      <c r="X606" s="73"/>
      <c r="Y606" s="35"/>
      <c r="Z606" s="35"/>
      <c r="AA606" s="35"/>
      <c r="AB606" s="35"/>
      <c r="AC606" s="35"/>
      <c r="AD606" s="35"/>
      <c r="AE606" s="35"/>
      <c r="AT606" s="18" t="s">
        <v>148</v>
      </c>
      <c r="AU606" s="18" t="s">
        <v>84</v>
      </c>
    </row>
    <row r="607" spans="1:65" s="2" customFormat="1" ht="60">
      <c r="A607" s="35"/>
      <c r="B607" s="36"/>
      <c r="C607" s="190" t="s">
        <v>588</v>
      </c>
      <c r="D607" s="190" t="s">
        <v>142</v>
      </c>
      <c r="E607" s="191" t="s">
        <v>589</v>
      </c>
      <c r="F607" s="192" t="s">
        <v>590</v>
      </c>
      <c r="G607" s="193" t="s">
        <v>206</v>
      </c>
      <c r="H607" s="194">
        <v>614.08900000000006</v>
      </c>
      <c r="I607" s="195"/>
      <c r="J607" s="195"/>
      <c r="K607" s="196">
        <f>ROUND(P607*H607,2)</f>
        <v>0</v>
      </c>
      <c r="L607" s="192" t="s">
        <v>146</v>
      </c>
      <c r="M607" s="40"/>
      <c r="N607" s="197" t="s">
        <v>1</v>
      </c>
      <c r="O607" s="198" t="s">
        <v>37</v>
      </c>
      <c r="P607" s="199">
        <f>I607+J607</f>
        <v>0</v>
      </c>
      <c r="Q607" s="199">
        <f>ROUND(I607*H607,2)</f>
        <v>0</v>
      </c>
      <c r="R607" s="199">
        <f>ROUND(J607*H607,2)</f>
        <v>0</v>
      </c>
      <c r="S607" s="72"/>
      <c r="T607" s="200">
        <f>S607*H607</f>
        <v>0</v>
      </c>
      <c r="U607" s="200">
        <v>0</v>
      </c>
      <c r="V607" s="200">
        <f>U607*H607</f>
        <v>0</v>
      </c>
      <c r="W607" s="200">
        <v>0</v>
      </c>
      <c r="X607" s="201">
        <f>W607*H607</f>
        <v>0</v>
      </c>
      <c r="Y607" s="35"/>
      <c r="Z607" s="35"/>
      <c r="AA607" s="35"/>
      <c r="AB607" s="35"/>
      <c r="AC607" s="35"/>
      <c r="AD607" s="35"/>
      <c r="AE607" s="35"/>
      <c r="AR607" s="202" t="s">
        <v>147</v>
      </c>
      <c r="AT607" s="202" t="s">
        <v>142</v>
      </c>
      <c r="AU607" s="202" t="s">
        <v>84</v>
      </c>
      <c r="AY607" s="18" t="s">
        <v>140</v>
      </c>
      <c r="BE607" s="203">
        <f>IF(O607="základní",K607,0)</f>
        <v>0</v>
      </c>
      <c r="BF607" s="203">
        <f>IF(O607="snížená",K607,0)</f>
        <v>0</v>
      </c>
      <c r="BG607" s="203">
        <f>IF(O607="zákl. přenesená",K607,0)</f>
        <v>0</v>
      </c>
      <c r="BH607" s="203">
        <f>IF(O607="sníž. přenesená",K607,0)</f>
        <v>0</v>
      </c>
      <c r="BI607" s="203">
        <f>IF(O607="nulová",K607,0)</f>
        <v>0</v>
      </c>
      <c r="BJ607" s="18" t="s">
        <v>82</v>
      </c>
      <c r="BK607" s="203">
        <f>ROUND(P607*H607,2)</f>
        <v>0</v>
      </c>
      <c r="BL607" s="18" t="s">
        <v>147</v>
      </c>
      <c r="BM607" s="202" t="s">
        <v>591</v>
      </c>
    </row>
    <row r="608" spans="1:65" s="2" customFormat="1" ht="39">
      <c r="A608" s="35"/>
      <c r="B608" s="36"/>
      <c r="C608" s="37"/>
      <c r="D608" s="204" t="s">
        <v>148</v>
      </c>
      <c r="E608" s="37"/>
      <c r="F608" s="205" t="s">
        <v>590</v>
      </c>
      <c r="G608" s="37"/>
      <c r="H608" s="37"/>
      <c r="I608" s="206"/>
      <c r="J608" s="206"/>
      <c r="K608" s="37"/>
      <c r="L608" s="37"/>
      <c r="M608" s="40"/>
      <c r="N608" s="207"/>
      <c r="O608" s="208"/>
      <c r="P608" s="72"/>
      <c r="Q608" s="72"/>
      <c r="R608" s="72"/>
      <c r="S608" s="72"/>
      <c r="T608" s="72"/>
      <c r="U608" s="72"/>
      <c r="V608" s="72"/>
      <c r="W608" s="72"/>
      <c r="X608" s="73"/>
      <c r="Y608" s="35"/>
      <c r="Z608" s="35"/>
      <c r="AA608" s="35"/>
      <c r="AB608" s="35"/>
      <c r="AC608" s="35"/>
      <c r="AD608" s="35"/>
      <c r="AE608" s="35"/>
      <c r="AT608" s="18" t="s">
        <v>148</v>
      </c>
      <c r="AU608" s="18" t="s">
        <v>84</v>
      </c>
    </row>
    <row r="609" spans="1:65" s="14" customFormat="1" ht="11.25">
      <c r="B609" s="219"/>
      <c r="C609" s="220"/>
      <c r="D609" s="204" t="s">
        <v>149</v>
      </c>
      <c r="E609" s="221" t="s">
        <v>1</v>
      </c>
      <c r="F609" s="222" t="s">
        <v>592</v>
      </c>
      <c r="G609" s="220"/>
      <c r="H609" s="223">
        <v>614.08900000000006</v>
      </c>
      <c r="I609" s="224"/>
      <c r="J609" s="224"/>
      <c r="K609" s="220"/>
      <c r="L609" s="220"/>
      <c r="M609" s="225"/>
      <c r="N609" s="226"/>
      <c r="O609" s="227"/>
      <c r="P609" s="227"/>
      <c r="Q609" s="227"/>
      <c r="R609" s="227"/>
      <c r="S609" s="227"/>
      <c r="T609" s="227"/>
      <c r="U609" s="227"/>
      <c r="V609" s="227"/>
      <c r="W609" s="227"/>
      <c r="X609" s="228"/>
      <c r="AT609" s="229" t="s">
        <v>149</v>
      </c>
      <c r="AU609" s="229" t="s">
        <v>84</v>
      </c>
      <c r="AV609" s="14" t="s">
        <v>84</v>
      </c>
      <c r="AW609" s="14" t="s">
        <v>5</v>
      </c>
      <c r="AX609" s="14" t="s">
        <v>74</v>
      </c>
      <c r="AY609" s="229" t="s">
        <v>140</v>
      </c>
    </row>
    <row r="610" spans="1:65" s="16" customFormat="1" ht="11.25">
      <c r="B610" s="241"/>
      <c r="C610" s="242"/>
      <c r="D610" s="204" t="s">
        <v>149</v>
      </c>
      <c r="E610" s="243" t="s">
        <v>1</v>
      </c>
      <c r="F610" s="244" t="s">
        <v>154</v>
      </c>
      <c r="G610" s="242"/>
      <c r="H610" s="245">
        <v>614.08900000000006</v>
      </c>
      <c r="I610" s="246"/>
      <c r="J610" s="246"/>
      <c r="K610" s="242"/>
      <c r="L610" s="242"/>
      <c r="M610" s="247"/>
      <c r="N610" s="248"/>
      <c r="O610" s="249"/>
      <c r="P610" s="249"/>
      <c r="Q610" s="249"/>
      <c r="R610" s="249"/>
      <c r="S610" s="249"/>
      <c r="T610" s="249"/>
      <c r="U610" s="249"/>
      <c r="V610" s="249"/>
      <c r="W610" s="249"/>
      <c r="X610" s="250"/>
      <c r="AT610" s="251" t="s">
        <v>149</v>
      </c>
      <c r="AU610" s="251" t="s">
        <v>84</v>
      </c>
      <c r="AV610" s="16" t="s">
        <v>147</v>
      </c>
      <c r="AW610" s="16" t="s">
        <v>5</v>
      </c>
      <c r="AX610" s="16" t="s">
        <v>82</v>
      </c>
      <c r="AY610" s="251" t="s">
        <v>140</v>
      </c>
    </row>
    <row r="611" spans="1:65" s="2" customFormat="1" ht="36">
      <c r="A611" s="35"/>
      <c r="B611" s="36"/>
      <c r="C611" s="190" t="s">
        <v>380</v>
      </c>
      <c r="D611" s="190" t="s">
        <v>142</v>
      </c>
      <c r="E611" s="191" t="s">
        <v>593</v>
      </c>
      <c r="F611" s="192" t="s">
        <v>594</v>
      </c>
      <c r="G611" s="193" t="s">
        <v>206</v>
      </c>
      <c r="H611" s="194">
        <v>87.727000000000004</v>
      </c>
      <c r="I611" s="195"/>
      <c r="J611" s="195"/>
      <c r="K611" s="196">
        <f>ROUND(P611*H611,2)</f>
        <v>0</v>
      </c>
      <c r="L611" s="192" t="s">
        <v>146</v>
      </c>
      <c r="M611" s="40"/>
      <c r="N611" s="197" t="s">
        <v>1</v>
      </c>
      <c r="O611" s="198" t="s">
        <v>37</v>
      </c>
      <c r="P611" s="199">
        <f>I611+J611</f>
        <v>0</v>
      </c>
      <c r="Q611" s="199">
        <f>ROUND(I611*H611,2)</f>
        <v>0</v>
      </c>
      <c r="R611" s="199">
        <f>ROUND(J611*H611,2)</f>
        <v>0</v>
      </c>
      <c r="S611" s="72"/>
      <c r="T611" s="200">
        <f>S611*H611</f>
        <v>0</v>
      </c>
      <c r="U611" s="200">
        <v>0</v>
      </c>
      <c r="V611" s="200">
        <f>U611*H611</f>
        <v>0</v>
      </c>
      <c r="W611" s="200">
        <v>0</v>
      </c>
      <c r="X611" s="201">
        <f>W611*H611</f>
        <v>0</v>
      </c>
      <c r="Y611" s="35"/>
      <c r="Z611" s="35"/>
      <c r="AA611" s="35"/>
      <c r="AB611" s="35"/>
      <c r="AC611" s="35"/>
      <c r="AD611" s="35"/>
      <c r="AE611" s="35"/>
      <c r="AR611" s="202" t="s">
        <v>147</v>
      </c>
      <c r="AT611" s="202" t="s">
        <v>142</v>
      </c>
      <c r="AU611" s="202" t="s">
        <v>84</v>
      </c>
      <c r="AY611" s="18" t="s">
        <v>140</v>
      </c>
      <c r="BE611" s="203">
        <f>IF(O611="základní",K611,0)</f>
        <v>0</v>
      </c>
      <c r="BF611" s="203">
        <f>IF(O611="snížená",K611,0)</f>
        <v>0</v>
      </c>
      <c r="BG611" s="203">
        <f>IF(O611="zákl. přenesená",K611,0)</f>
        <v>0</v>
      </c>
      <c r="BH611" s="203">
        <f>IF(O611="sníž. přenesená",K611,0)</f>
        <v>0</v>
      </c>
      <c r="BI611" s="203">
        <f>IF(O611="nulová",K611,0)</f>
        <v>0</v>
      </c>
      <c r="BJ611" s="18" t="s">
        <v>82</v>
      </c>
      <c r="BK611" s="203">
        <f>ROUND(P611*H611,2)</f>
        <v>0</v>
      </c>
      <c r="BL611" s="18" t="s">
        <v>147</v>
      </c>
      <c r="BM611" s="202" t="s">
        <v>595</v>
      </c>
    </row>
    <row r="612" spans="1:65" s="2" customFormat="1" ht="19.5">
      <c r="A612" s="35"/>
      <c r="B612" s="36"/>
      <c r="C612" s="37"/>
      <c r="D612" s="204" t="s">
        <v>148</v>
      </c>
      <c r="E612" s="37"/>
      <c r="F612" s="205" t="s">
        <v>594</v>
      </c>
      <c r="G612" s="37"/>
      <c r="H612" s="37"/>
      <c r="I612" s="206"/>
      <c r="J612" s="206"/>
      <c r="K612" s="37"/>
      <c r="L612" s="37"/>
      <c r="M612" s="40"/>
      <c r="N612" s="207"/>
      <c r="O612" s="208"/>
      <c r="P612" s="72"/>
      <c r="Q612" s="72"/>
      <c r="R612" s="72"/>
      <c r="S612" s="72"/>
      <c r="T612" s="72"/>
      <c r="U612" s="72"/>
      <c r="V612" s="72"/>
      <c r="W612" s="72"/>
      <c r="X612" s="73"/>
      <c r="Y612" s="35"/>
      <c r="Z612" s="35"/>
      <c r="AA612" s="35"/>
      <c r="AB612" s="35"/>
      <c r="AC612" s="35"/>
      <c r="AD612" s="35"/>
      <c r="AE612" s="35"/>
      <c r="AT612" s="18" t="s">
        <v>148</v>
      </c>
      <c r="AU612" s="18" t="s">
        <v>84</v>
      </c>
    </row>
    <row r="613" spans="1:65" s="2" customFormat="1" ht="44.25" customHeight="1">
      <c r="A613" s="35"/>
      <c r="B613" s="36"/>
      <c r="C613" s="190" t="s">
        <v>596</v>
      </c>
      <c r="D613" s="190" t="s">
        <v>142</v>
      </c>
      <c r="E613" s="191" t="s">
        <v>597</v>
      </c>
      <c r="F613" s="192" t="s">
        <v>598</v>
      </c>
      <c r="G613" s="193" t="s">
        <v>206</v>
      </c>
      <c r="H613" s="194">
        <v>2105.4479999999999</v>
      </c>
      <c r="I613" s="195"/>
      <c r="J613" s="195"/>
      <c r="K613" s="196">
        <f>ROUND(P613*H613,2)</f>
        <v>0</v>
      </c>
      <c r="L613" s="192" t="s">
        <v>146</v>
      </c>
      <c r="M613" s="40"/>
      <c r="N613" s="197" t="s">
        <v>1</v>
      </c>
      <c r="O613" s="198" t="s">
        <v>37</v>
      </c>
      <c r="P613" s="199">
        <f>I613+J613</f>
        <v>0</v>
      </c>
      <c r="Q613" s="199">
        <f>ROUND(I613*H613,2)</f>
        <v>0</v>
      </c>
      <c r="R613" s="199">
        <f>ROUND(J613*H613,2)</f>
        <v>0</v>
      </c>
      <c r="S613" s="72"/>
      <c r="T613" s="200">
        <f>S613*H613</f>
        <v>0</v>
      </c>
      <c r="U613" s="200">
        <v>0</v>
      </c>
      <c r="V613" s="200">
        <f>U613*H613</f>
        <v>0</v>
      </c>
      <c r="W613" s="200">
        <v>0</v>
      </c>
      <c r="X613" s="201">
        <f>W613*H613</f>
        <v>0</v>
      </c>
      <c r="Y613" s="35"/>
      <c r="Z613" s="35"/>
      <c r="AA613" s="35"/>
      <c r="AB613" s="35"/>
      <c r="AC613" s="35"/>
      <c r="AD613" s="35"/>
      <c r="AE613" s="35"/>
      <c r="AR613" s="202" t="s">
        <v>147</v>
      </c>
      <c r="AT613" s="202" t="s">
        <v>142</v>
      </c>
      <c r="AU613" s="202" t="s">
        <v>84</v>
      </c>
      <c r="AY613" s="18" t="s">
        <v>140</v>
      </c>
      <c r="BE613" s="203">
        <f>IF(O613="základní",K613,0)</f>
        <v>0</v>
      </c>
      <c r="BF613" s="203">
        <f>IF(O613="snížená",K613,0)</f>
        <v>0</v>
      </c>
      <c r="BG613" s="203">
        <f>IF(O613="zákl. přenesená",K613,0)</f>
        <v>0</v>
      </c>
      <c r="BH613" s="203">
        <f>IF(O613="sníž. přenesená",K613,0)</f>
        <v>0</v>
      </c>
      <c r="BI613" s="203">
        <f>IF(O613="nulová",K613,0)</f>
        <v>0</v>
      </c>
      <c r="BJ613" s="18" t="s">
        <v>82</v>
      </c>
      <c r="BK613" s="203">
        <f>ROUND(P613*H613,2)</f>
        <v>0</v>
      </c>
      <c r="BL613" s="18" t="s">
        <v>147</v>
      </c>
      <c r="BM613" s="202" t="s">
        <v>599</v>
      </c>
    </row>
    <row r="614" spans="1:65" s="2" customFormat="1" ht="29.25">
      <c r="A614" s="35"/>
      <c r="B614" s="36"/>
      <c r="C614" s="37"/>
      <c r="D614" s="204" t="s">
        <v>148</v>
      </c>
      <c r="E614" s="37"/>
      <c r="F614" s="205" t="s">
        <v>598</v>
      </c>
      <c r="G614" s="37"/>
      <c r="H614" s="37"/>
      <c r="I614" s="206"/>
      <c r="J614" s="206"/>
      <c r="K614" s="37"/>
      <c r="L614" s="37"/>
      <c r="M614" s="40"/>
      <c r="N614" s="207"/>
      <c r="O614" s="208"/>
      <c r="P614" s="72"/>
      <c r="Q614" s="72"/>
      <c r="R614" s="72"/>
      <c r="S614" s="72"/>
      <c r="T614" s="72"/>
      <c r="U614" s="72"/>
      <c r="V614" s="72"/>
      <c r="W614" s="72"/>
      <c r="X614" s="73"/>
      <c r="Y614" s="35"/>
      <c r="Z614" s="35"/>
      <c r="AA614" s="35"/>
      <c r="AB614" s="35"/>
      <c r="AC614" s="35"/>
      <c r="AD614" s="35"/>
      <c r="AE614" s="35"/>
      <c r="AT614" s="18" t="s">
        <v>148</v>
      </c>
      <c r="AU614" s="18" t="s">
        <v>84</v>
      </c>
    </row>
    <row r="615" spans="1:65" s="14" customFormat="1" ht="11.25">
      <c r="B615" s="219"/>
      <c r="C615" s="220"/>
      <c r="D615" s="204" t="s">
        <v>149</v>
      </c>
      <c r="E615" s="221" t="s">
        <v>1</v>
      </c>
      <c r="F615" s="222" t="s">
        <v>600</v>
      </c>
      <c r="G615" s="220"/>
      <c r="H615" s="223">
        <v>2105.4479999999999</v>
      </c>
      <c r="I615" s="224"/>
      <c r="J615" s="224"/>
      <c r="K615" s="220"/>
      <c r="L615" s="220"/>
      <c r="M615" s="225"/>
      <c r="N615" s="226"/>
      <c r="O615" s="227"/>
      <c r="P615" s="227"/>
      <c r="Q615" s="227"/>
      <c r="R615" s="227"/>
      <c r="S615" s="227"/>
      <c r="T615" s="227"/>
      <c r="U615" s="227"/>
      <c r="V615" s="227"/>
      <c r="W615" s="227"/>
      <c r="X615" s="228"/>
      <c r="AT615" s="229" t="s">
        <v>149</v>
      </c>
      <c r="AU615" s="229" t="s">
        <v>84</v>
      </c>
      <c r="AV615" s="14" t="s">
        <v>84</v>
      </c>
      <c r="AW615" s="14" t="s">
        <v>5</v>
      </c>
      <c r="AX615" s="14" t="s">
        <v>74</v>
      </c>
      <c r="AY615" s="229" t="s">
        <v>140</v>
      </c>
    </row>
    <row r="616" spans="1:65" s="16" customFormat="1" ht="11.25">
      <c r="B616" s="241"/>
      <c r="C616" s="242"/>
      <c r="D616" s="204" t="s">
        <v>149</v>
      </c>
      <c r="E616" s="243" t="s">
        <v>1</v>
      </c>
      <c r="F616" s="244" t="s">
        <v>154</v>
      </c>
      <c r="G616" s="242"/>
      <c r="H616" s="245">
        <v>2105.4479999999999</v>
      </c>
      <c r="I616" s="246"/>
      <c r="J616" s="246"/>
      <c r="K616" s="242"/>
      <c r="L616" s="242"/>
      <c r="M616" s="247"/>
      <c r="N616" s="248"/>
      <c r="O616" s="249"/>
      <c r="P616" s="249"/>
      <c r="Q616" s="249"/>
      <c r="R616" s="249"/>
      <c r="S616" s="249"/>
      <c r="T616" s="249"/>
      <c r="U616" s="249"/>
      <c r="V616" s="249"/>
      <c r="W616" s="249"/>
      <c r="X616" s="250"/>
      <c r="AT616" s="251" t="s">
        <v>149</v>
      </c>
      <c r="AU616" s="251" t="s">
        <v>84</v>
      </c>
      <c r="AV616" s="16" t="s">
        <v>147</v>
      </c>
      <c r="AW616" s="16" t="s">
        <v>5</v>
      </c>
      <c r="AX616" s="16" t="s">
        <v>82</v>
      </c>
      <c r="AY616" s="251" t="s">
        <v>140</v>
      </c>
    </row>
    <row r="617" spans="1:65" s="2" customFormat="1" ht="24">
      <c r="A617" s="35"/>
      <c r="B617" s="36"/>
      <c r="C617" s="190" t="s">
        <v>385</v>
      </c>
      <c r="D617" s="190" t="s">
        <v>142</v>
      </c>
      <c r="E617" s="191" t="s">
        <v>601</v>
      </c>
      <c r="F617" s="192" t="s">
        <v>602</v>
      </c>
      <c r="G617" s="193" t="s">
        <v>206</v>
      </c>
      <c r="H617" s="194">
        <v>87.727000000000004</v>
      </c>
      <c r="I617" s="195"/>
      <c r="J617" s="195"/>
      <c r="K617" s="196">
        <f>ROUND(P617*H617,2)</f>
        <v>0</v>
      </c>
      <c r="L617" s="192" t="s">
        <v>146</v>
      </c>
      <c r="M617" s="40"/>
      <c r="N617" s="197" t="s">
        <v>1</v>
      </c>
      <c r="O617" s="198" t="s">
        <v>37</v>
      </c>
      <c r="P617" s="199">
        <f>I617+J617</f>
        <v>0</v>
      </c>
      <c r="Q617" s="199">
        <f>ROUND(I617*H617,2)</f>
        <v>0</v>
      </c>
      <c r="R617" s="199">
        <f>ROUND(J617*H617,2)</f>
        <v>0</v>
      </c>
      <c r="S617" s="72"/>
      <c r="T617" s="200">
        <f>S617*H617</f>
        <v>0</v>
      </c>
      <c r="U617" s="200">
        <v>0</v>
      </c>
      <c r="V617" s="200">
        <f>U617*H617</f>
        <v>0</v>
      </c>
      <c r="W617" s="200">
        <v>0</v>
      </c>
      <c r="X617" s="201">
        <f>W617*H617</f>
        <v>0</v>
      </c>
      <c r="Y617" s="35"/>
      <c r="Z617" s="35"/>
      <c r="AA617" s="35"/>
      <c r="AB617" s="35"/>
      <c r="AC617" s="35"/>
      <c r="AD617" s="35"/>
      <c r="AE617" s="35"/>
      <c r="AR617" s="202" t="s">
        <v>147</v>
      </c>
      <c r="AT617" s="202" t="s">
        <v>142</v>
      </c>
      <c r="AU617" s="202" t="s">
        <v>84</v>
      </c>
      <c r="AY617" s="18" t="s">
        <v>140</v>
      </c>
      <c r="BE617" s="203">
        <f>IF(O617="základní",K617,0)</f>
        <v>0</v>
      </c>
      <c r="BF617" s="203">
        <f>IF(O617="snížená",K617,0)</f>
        <v>0</v>
      </c>
      <c r="BG617" s="203">
        <f>IF(O617="zákl. přenesená",K617,0)</f>
        <v>0</v>
      </c>
      <c r="BH617" s="203">
        <f>IF(O617="sníž. přenesená",K617,0)</f>
        <v>0</v>
      </c>
      <c r="BI617" s="203">
        <f>IF(O617="nulová",K617,0)</f>
        <v>0</v>
      </c>
      <c r="BJ617" s="18" t="s">
        <v>82</v>
      </c>
      <c r="BK617" s="203">
        <f>ROUND(P617*H617,2)</f>
        <v>0</v>
      </c>
      <c r="BL617" s="18" t="s">
        <v>147</v>
      </c>
      <c r="BM617" s="202" t="s">
        <v>603</v>
      </c>
    </row>
    <row r="618" spans="1:65" s="2" customFormat="1" ht="19.5">
      <c r="A618" s="35"/>
      <c r="B618" s="36"/>
      <c r="C618" s="37"/>
      <c r="D618" s="204" t="s">
        <v>148</v>
      </c>
      <c r="E618" s="37"/>
      <c r="F618" s="205" t="s">
        <v>602</v>
      </c>
      <c r="G618" s="37"/>
      <c r="H618" s="37"/>
      <c r="I618" s="206"/>
      <c r="J618" s="206"/>
      <c r="K618" s="37"/>
      <c r="L618" s="37"/>
      <c r="M618" s="40"/>
      <c r="N618" s="207"/>
      <c r="O618" s="208"/>
      <c r="P618" s="72"/>
      <c r="Q618" s="72"/>
      <c r="R618" s="72"/>
      <c r="S618" s="72"/>
      <c r="T618" s="72"/>
      <c r="U618" s="72"/>
      <c r="V618" s="72"/>
      <c r="W618" s="72"/>
      <c r="X618" s="73"/>
      <c r="Y618" s="35"/>
      <c r="Z618" s="35"/>
      <c r="AA618" s="35"/>
      <c r="AB618" s="35"/>
      <c r="AC618" s="35"/>
      <c r="AD618" s="35"/>
      <c r="AE618" s="35"/>
      <c r="AT618" s="18" t="s">
        <v>148</v>
      </c>
      <c r="AU618" s="18" t="s">
        <v>84</v>
      </c>
    </row>
    <row r="619" spans="1:65" s="2" customFormat="1" ht="44.25" customHeight="1">
      <c r="A619" s="35"/>
      <c r="B619" s="36"/>
      <c r="C619" s="190" t="s">
        <v>604</v>
      </c>
      <c r="D619" s="190" t="s">
        <v>142</v>
      </c>
      <c r="E619" s="191" t="s">
        <v>605</v>
      </c>
      <c r="F619" s="192" t="s">
        <v>606</v>
      </c>
      <c r="G619" s="193" t="s">
        <v>206</v>
      </c>
      <c r="H619" s="194">
        <v>87.727000000000004</v>
      </c>
      <c r="I619" s="195"/>
      <c r="J619" s="195"/>
      <c r="K619" s="196">
        <f>ROUND(P619*H619,2)</f>
        <v>0</v>
      </c>
      <c r="L619" s="192" t="s">
        <v>146</v>
      </c>
      <c r="M619" s="40"/>
      <c r="N619" s="197" t="s">
        <v>1</v>
      </c>
      <c r="O619" s="198" t="s">
        <v>37</v>
      </c>
      <c r="P619" s="199">
        <f>I619+J619</f>
        <v>0</v>
      </c>
      <c r="Q619" s="199">
        <f>ROUND(I619*H619,2)</f>
        <v>0</v>
      </c>
      <c r="R619" s="199">
        <f>ROUND(J619*H619,2)</f>
        <v>0</v>
      </c>
      <c r="S619" s="72"/>
      <c r="T619" s="200">
        <f>S619*H619</f>
        <v>0</v>
      </c>
      <c r="U619" s="200">
        <v>0</v>
      </c>
      <c r="V619" s="200">
        <f>U619*H619</f>
        <v>0</v>
      </c>
      <c r="W619" s="200">
        <v>0</v>
      </c>
      <c r="X619" s="201">
        <f>W619*H619</f>
        <v>0</v>
      </c>
      <c r="Y619" s="35"/>
      <c r="Z619" s="35"/>
      <c r="AA619" s="35"/>
      <c r="AB619" s="35"/>
      <c r="AC619" s="35"/>
      <c r="AD619" s="35"/>
      <c r="AE619" s="35"/>
      <c r="AR619" s="202" t="s">
        <v>147</v>
      </c>
      <c r="AT619" s="202" t="s">
        <v>142</v>
      </c>
      <c r="AU619" s="202" t="s">
        <v>84</v>
      </c>
      <c r="AY619" s="18" t="s">
        <v>140</v>
      </c>
      <c r="BE619" s="203">
        <f>IF(O619="základní",K619,0)</f>
        <v>0</v>
      </c>
      <c r="BF619" s="203">
        <f>IF(O619="snížená",K619,0)</f>
        <v>0</v>
      </c>
      <c r="BG619" s="203">
        <f>IF(O619="zákl. přenesená",K619,0)</f>
        <v>0</v>
      </c>
      <c r="BH619" s="203">
        <f>IF(O619="sníž. přenesená",K619,0)</f>
        <v>0</v>
      </c>
      <c r="BI619" s="203">
        <f>IF(O619="nulová",K619,0)</f>
        <v>0</v>
      </c>
      <c r="BJ619" s="18" t="s">
        <v>82</v>
      </c>
      <c r="BK619" s="203">
        <f>ROUND(P619*H619,2)</f>
        <v>0</v>
      </c>
      <c r="BL619" s="18" t="s">
        <v>147</v>
      </c>
      <c r="BM619" s="202" t="s">
        <v>607</v>
      </c>
    </row>
    <row r="620" spans="1:65" s="2" customFormat="1" ht="29.25">
      <c r="A620" s="35"/>
      <c r="B620" s="36"/>
      <c r="C620" s="37"/>
      <c r="D620" s="204" t="s">
        <v>148</v>
      </c>
      <c r="E620" s="37"/>
      <c r="F620" s="205" t="s">
        <v>606</v>
      </c>
      <c r="G620" s="37"/>
      <c r="H620" s="37"/>
      <c r="I620" s="206"/>
      <c r="J620" s="206"/>
      <c r="K620" s="37"/>
      <c r="L620" s="37"/>
      <c r="M620" s="40"/>
      <c r="N620" s="207"/>
      <c r="O620" s="208"/>
      <c r="P620" s="72"/>
      <c r="Q620" s="72"/>
      <c r="R620" s="72"/>
      <c r="S620" s="72"/>
      <c r="T620" s="72"/>
      <c r="U620" s="72"/>
      <c r="V620" s="72"/>
      <c r="W620" s="72"/>
      <c r="X620" s="73"/>
      <c r="Y620" s="35"/>
      <c r="Z620" s="35"/>
      <c r="AA620" s="35"/>
      <c r="AB620" s="35"/>
      <c r="AC620" s="35"/>
      <c r="AD620" s="35"/>
      <c r="AE620" s="35"/>
      <c r="AT620" s="18" t="s">
        <v>148</v>
      </c>
      <c r="AU620" s="18" t="s">
        <v>84</v>
      </c>
    </row>
    <row r="621" spans="1:65" s="12" customFormat="1" ht="22.9" customHeight="1">
      <c r="B621" s="173"/>
      <c r="C621" s="174"/>
      <c r="D621" s="175" t="s">
        <v>73</v>
      </c>
      <c r="E621" s="188" t="s">
        <v>608</v>
      </c>
      <c r="F621" s="188" t="s">
        <v>609</v>
      </c>
      <c r="G621" s="174"/>
      <c r="H621" s="174"/>
      <c r="I621" s="177"/>
      <c r="J621" s="177"/>
      <c r="K621" s="189">
        <f>BK621</f>
        <v>0</v>
      </c>
      <c r="L621" s="174"/>
      <c r="M621" s="179"/>
      <c r="N621" s="180"/>
      <c r="O621" s="181"/>
      <c r="P621" s="181"/>
      <c r="Q621" s="182">
        <f>SUM(Q622:Q625)</f>
        <v>0</v>
      </c>
      <c r="R621" s="182">
        <f>SUM(R622:R625)</f>
        <v>0</v>
      </c>
      <c r="S621" s="181"/>
      <c r="T621" s="183">
        <f>SUM(T622:T625)</f>
        <v>0</v>
      </c>
      <c r="U621" s="181"/>
      <c r="V621" s="183">
        <f>SUM(V622:V625)</f>
        <v>0</v>
      </c>
      <c r="W621" s="181"/>
      <c r="X621" s="184">
        <f>SUM(X622:X625)</f>
        <v>0</v>
      </c>
      <c r="AR621" s="185" t="s">
        <v>82</v>
      </c>
      <c r="AT621" s="186" t="s">
        <v>73</v>
      </c>
      <c r="AU621" s="186" t="s">
        <v>82</v>
      </c>
      <c r="AY621" s="185" t="s">
        <v>140</v>
      </c>
      <c r="BK621" s="187">
        <f>SUM(BK622:BK625)</f>
        <v>0</v>
      </c>
    </row>
    <row r="622" spans="1:65" s="2" customFormat="1" ht="55.5" customHeight="1">
      <c r="A622" s="35"/>
      <c r="B622" s="36"/>
      <c r="C622" s="190" t="s">
        <v>389</v>
      </c>
      <c r="D622" s="190" t="s">
        <v>142</v>
      </c>
      <c r="E622" s="191" t="s">
        <v>610</v>
      </c>
      <c r="F622" s="192" t="s">
        <v>611</v>
      </c>
      <c r="G622" s="193" t="s">
        <v>206</v>
      </c>
      <c r="H622" s="194">
        <v>141.846</v>
      </c>
      <c r="I622" s="195"/>
      <c r="J622" s="195"/>
      <c r="K622" s="196">
        <f>ROUND(P622*H622,2)</f>
        <v>0</v>
      </c>
      <c r="L622" s="192" t="s">
        <v>146</v>
      </c>
      <c r="M622" s="40"/>
      <c r="N622" s="197" t="s">
        <v>1</v>
      </c>
      <c r="O622" s="198" t="s">
        <v>37</v>
      </c>
      <c r="P622" s="199">
        <f>I622+J622</f>
        <v>0</v>
      </c>
      <c r="Q622" s="199">
        <f>ROUND(I622*H622,2)</f>
        <v>0</v>
      </c>
      <c r="R622" s="199">
        <f>ROUND(J622*H622,2)</f>
        <v>0</v>
      </c>
      <c r="S622" s="72"/>
      <c r="T622" s="200">
        <f>S622*H622</f>
        <v>0</v>
      </c>
      <c r="U622" s="200">
        <v>0</v>
      </c>
      <c r="V622" s="200">
        <f>U622*H622</f>
        <v>0</v>
      </c>
      <c r="W622" s="200">
        <v>0</v>
      </c>
      <c r="X622" s="201">
        <f>W622*H622</f>
        <v>0</v>
      </c>
      <c r="Y622" s="35"/>
      <c r="Z622" s="35"/>
      <c r="AA622" s="35"/>
      <c r="AB622" s="35"/>
      <c r="AC622" s="35"/>
      <c r="AD622" s="35"/>
      <c r="AE622" s="35"/>
      <c r="AR622" s="202" t="s">
        <v>147</v>
      </c>
      <c r="AT622" s="202" t="s">
        <v>142</v>
      </c>
      <c r="AU622" s="202" t="s">
        <v>84</v>
      </c>
      <c r="AY622" s="18" t="s">
        <v>140</v>
      </c>
      <c r="BE622" s="203">
        <f>IF(O622="základní",K622,0)</f>
        <v>0</v>
      </c>
      <c r="BF622" s="203">
        <f>IF(O622="snížená",K622,0)</f>
        <v>0</v>
      </c>
      <c r="BG622" s="203">
        <f>IF(O622="zákl. přenesená",K622,0)</f>
        <v>0</v>
      </c>
      <c r="BH622" s="203">
        <f>IF(O622="sníž. přenesená",K622,0)</f>
        <v>0</v>
      </c>
      <c r="BI622" s="203">
        <f>IF(O622="nulová",K622,0)</f>
        <v>0</v>
      </c>
      <c r="BJ622" s="18" t="s">
        <v>82</v>
      </c>
      <c r="BK622" s="203">
        <f>ROUND(P622*H622,2)</f>
        <v>0</v>
      </c>
      <c r="BL622" s="18" t="s">
        <v>147</v>
      </c>
      <c r="BM622" s="202" t="s">
        <v>612</v>
      </c>
    </row>
    <row r="623" spans="1:65" s="2" customFormat="1" ht="39">
      <c r="A623" s="35"/>
      <c r="B623" s="36"/>
      <c r="C623" s="37"/>
      <c r="D623" s="204" t="s">
        <v>148</v>
      </c>
      <c r="E623" s="37"/>
      <c r="F623" s="205" t="s">
        <v>611</v>
      </c>
      <c r="G623" s="37"/>
      <c r="H623" s="37"/>
      <c r="I623" s="206"/>
      <c r="J623" s="206"/>
      <c r="K623" s="37"/>
      <c r="L623" s="37"/>
      <c r="M623" s="40"/>
      <c r="N623" s="207"/>
      <c r="O623" s="208"/>
      <c r="P623" s="72"/>
      <c r="Q623" s="72"/>
      <c r="R623" s="72"/>
      <c r="S623" s="72"/>
      <c r="T623" s="72"/>
      <c r="U623" s="72"/>
      <c r="V623" s="72"/>
      <c r="W623" s="72"/>
      <c r="X623" s="73"/>
      <c r="Y623" s="35"/>
      <c r="Z623" s="35"/>
      <c r="AA623" s="35"/>
      <c r="AB623" s="35"/>
      <c r="AC623" s="35"/>
      <c r="AD623" s="35"/>
      <c r="AE623" s="35"/>
      <c r="AT623" s="18" t="s">
        <v>148</v>
      </c>
      <c r="AU623" s="18" t="s">
        <v>84</v>
      </c>
    </row>
    <row r="624" spans="1:65" s="2" customFormat="1" ht="66.75" customHeight="1">
      <c r="A624" s="35"/>
      <c r="B624" s="36"/>
      <c r="C624" s="190" t="s">
        <v>613</v>
      </c>
      <c r="D624" s="190" t="s">
        <v>142</v>
      </c>
      <c r="E624" s="191" t="s">
        <v>614</v>
      </c>
      <c r="F624" s="192" t="s">
        <v>615</v>
      </c>
      <c r="G624" s="193" t="s">
        <v>206</v>
      </c>
      <c r="H624" s="194">
        <v>141.846</v>
      </c>
      <c r="I624" s="195"/>
      <c r="J624" s="195"/>
      <c r="K624" s="196">
        <f>ROUND(P624*H624,2)</f>
        <v>0</v>
      </c>
      <c r="L624" s="192" t="s">
        <v>146</v>
      </c>
      <c r="M624" s="40"/>
      <c r="N624" s="197" t="s">
        <v>1</v>
      </c>
      <c r="O624" s="198" t="s">
        <v>37</v>
      </c>
      <c r="P624" s="199">
        <f>I624+J624</f>
        <v>0</v>
      </c>
      <c r="Q624" s="199">
        <f>ROUND(I624*H624,2)</f>
        <v>0</v>
      </c>
      <c r="R624" s="199">
        <f>ROUND(J624*H624,2)</f>
        <v>0</v>
      </c>
      <c r="S624" s="72"/>
      <c r="T624" s="200">
        <f>S624*H624</f>
        <v>0</v>
      </c>
      <c r="U624" s="200">
        <v>0</v>
      </c>
      <c r="V624" s="200">
        <f>U624*H624</f>
        <v>0</v>
      </c>
      <c r="W624" s="200">
        <v>0</v>
      </c>
      <c r="X624" s="201">
        <f>W624*H624</f>
        <v>0</v>
      </c>
      <c r="Y624" s="35"/>
      <c r="Z624" s="35"/>
      <c r="AA624" s="35"/>
      <c r="AB624" s="35"/>
      <c r="AC624" s="35"/>
      <c r="AD624" s="35"/>
      <c r="AE624" s="35"/>
      <c r="AR624" s="202" t="s">
        <v>147</v>
      </c>
      <c r="AT624" s="202" t="s">
        <v>142</v>
      </c>
      <c r="AU624" s="202" t="s">
        <v>84</v>
      </c>
      <c r="AY624" s="18" t="s">
        <v>140</v>
      </c>
      <c r="BE624" s="203">
        <f>IF(O624="základní",K624,0)</f>
        <v>0</v>
      </c>
      <c r="BF624" s="203">
        <f>IF(O624="snížená",K624,0)</f>
        <v>0</v>
      </c>
      <c r="BG624" s="203">
        <f>IF(O624="zákl. přenesená",K624,0)</f>
        <v>0</v>
      </c>
      <c r="BH624" s="203">
        <f>IF(O624="sníž. přenesená",K624,0)</f>
        <v>0</v>
      </c>
      <c r="BI624" s="203">
        <f>IF(O624="nulová",K624,0)</f>
        <v>0</v>
      </c>
      <c r="BJ624" s="18" t="s">
        <v>82</v>
      </c>
      <c r="BK624" s="203">
        <f>ROUND(P624*H624,2)</f>
        <v>0</v>
      </c>
      <c r="BL624" s="18" t="s">
        <v>147</v>
      </c>
      <c r="BM624" s="202" t="s">
        <v>616</v>
      </c>
    </row>
    <row r="625" spans="1:65" s="2" customFormat="1" ht="39">
      <c r="A625" s="35"/>
      <c r="B625" s="36"/>
      <c r="C625" s="37"/>
      <c r="D625" s="204" t="s">
        <v>148</v>
      </c>
      <c r="E625" s="37"/>
      <c r="F625" s="205" t="s">
        <v>615</v>
      </c>
      <c r="G625" s="37"/>
      <c r="H625" s="37"/>
      <c r="I625" s="206"/>
      <c r="J625" s="206"/>
      <c r="K625" s="37"/>
      <c r="L625" s="37"/>
      <c r="M625" s="40"/>
      <c r="N625" s="207"/>
      <c r="O625" s="208"/>
      <c r="P625" s="72"/>
      <c r="Q625" s="72"/>
      <c r="R625" s="72"/>
      <c r="S625" s="72"/>
      <c r="T625" s="72"/>
      <c r="U625" s="72"/>
      <c r="V625" s="72"/>
      <c r="W625" s="72"/>
      <c r="X625" s="73"/>
      <c r="Y625" s="35"/>
      <c r="Z625" s="35"/>
      <c r="AA625" s="35"/>
      <c r="AB625" s="35"/>
      <c r="AC625" s="35"/>
      <c r="AD625" s="35"/>
      <c r="AE625" s="35"/>
      <c r="AT625" s="18" t="s">
        <v>148</v>
      </c>
      <c r="AU625" s="18" t="s">
        <v>84</v>
      </c>
    </row>
    <row r="626" spans="1:65" s="12" customFormat="1" ht="25.9" customHeight="1">
      <c r="B626" s="173"/>
      <c r="C626" s="174"/>
      <c r="D626" s="175" t="s">
        <v>73</v>
      </c>
      <c r="E626" s="176" t="s">
        <v>617</v>
      </c>
      <c r="F626" s="176" t="s">
        <v>618</v>
      </c>
      <c r="G626" s="174"/>
      <c r="H626" s="174"/>
      <c r="I626" s="177"/>
      <c r="J626" s="177"/>
      <c r="K626" s="178">
        <f>BK626</f>
        <v>0</v>
      </c>
      <c r="L626" s="174"/>
      <c r="M626" s="179"/>
      <c r="N626" s="180"/>
      <c r="O626" s="181"/>
      <c r="P626" s="181"/>
      <c r="Q626" s="182">
        <f>Q627+Q681+Q704+Q902+Q912+Q969+Q993</f>
        <v>0</v>
      </c>
      <c r="R626" s="182">
        <f>R627+R681+R704+R902+R912+R969+R993</f>
        <v>0</v>
      </c>
      <c r="S626" s="181"/>
      <c r="T626" s="183">
        <f>T627+T681+T704+T902+T912+T969+T993</f>
        <v>0</v>
      </c>
      <c r="U626" s="181"/>
      <c r="V626" s="183">
        <f>V627+V681+V704+V902+V912+V969+V993</f>
        <v>8.1916229999999993E-2</v>
      </c>
      <c r="W626" s="181"/>
      <c r="X626" s="184">
        <f>X627+X681+X704+X902+X912+X969+X993</f>
        <v>0</v>
      </c>
      <c r="AR626" s="185" t="s">
        <v>84</v>
      </c>
      <c r="AT626" s="186" t="s">
        <v>73</v>
      </c>
      <c r="AU626" s="186" t="s">
        <v>74</v>
      </c>
      <c r="AY626" s="185" t="s">
        <v>140</v>
      </c>
      <c r="BK626" s="187">
        <f>BK627+BK681+BK704+BK902+BK912+BK969+BK993</f>
        <v>0</v>
      </c>
    </row>
    <row r="627" spans="1:65" s="12" customFormat="1" ht="22.9" customHeight="1">
      <c r="B627" s="173"/>
      <c r="C627" s="174"/>
      <c r="D627" s="175" t="s">
        <v>73</v>
      </c>
      <c r="E627" s="188" t="s">
        <v>619</v>
      </c>
      <c r="F627" s="188" t="s">
        <v>620</v>
      </c>
      <c r="G627" s="174"/>
      <c r="H627" s="174"/>
      <c r="I627" s="177"/>
      <c r="J627" s="177"/>
      <c r="K627" s="189">
        <f>BK627</f>
        <v>0</v>
      </c>
      <c r="L627" s="174"/>
      <c r="M627" s="179"/>
      <c r="N627" s="180"/>
      <c r="O627" s="181"/>
      <c r="P627" s="181"/>
      <c r="Q627" s="182">
        <f>SUM(Q628:Q680)</f>
        <v>0</v>
      </c>
      <c r="R627" s="182">
        <f>SUM(R628:R680)</f>
        <v>0</v>
      </c>
      <c r="S627" s="181"/>
      <c r="T627" s="183">
        <f>SUM(T628:T680)</f>
        <v>0</v>
      </c>
      <c r="U627" s="181"/>
      <c r="V627" s="183">
        <f>SUM(V628:V680)</f>
        <v>0</v>
      </c>
      <c r="W627" s="181"/>
      <c r="X627" s="184">
        <f>SUM(X628:X680)</f>
        <v>0</v>
      </c>
      <c r="AR627" s="185" t="s">
        <v>84</v>
      </c>
      <c r="AT627" s="186" t="s">
        <v>73</v>
      </c>
      <c r="AU627" s="186" t="s">
        <v>82</v>
      </c>
      <c r="AY627" s="185" t="s">
        <v>140</v>
      </c>
      <c r="BK627" s="187">
        <f>SUM(BK628:BK680)</f>
        <v>0</v>
      </c>
    </row>
    <row r="628" spans="1:65" s="2" customFormat="1" ht="36">
      <c r="A628" s="35"/>
      <c r="B628" s="36"/>
      <c r="C628" s="190" t="s">
        <v>394</v>
      </c>
      <c r="D628" s="190" t="s">
        <v>142</v>
      </c>
      <c r="E628" s="191" t="s">
        <v>621</v>
      </c>
      <c r="F628" s="192" t="s">
        <v>622</v>
      </c>
      <c r="G628" s="193" t="s">
        <v>145</v>
      </c>
      <c r="H628" s="194">
        <v>49.6</v>
      </c>
      <c r="I628" s="195"/>
      <c r="J628" s="195"/>
      <c r="K628" s="196">
        <f>ROUND(P628*H628,2)</f>
        <v>0</v>
      </c>
      <c r="L628" s="192" t="s">
        <v>146</v>
      </c>
      <c r="M628" s="40"/>
      <c r="N628" s="197" t="s">
        <v>1</v>
      </c>
      <c r="O628" s="198" t="s">
        <v>37</v>
      </c>
      <c r="P628" s="199">
        <f>I628+J628</f>
        <v>0</v>
      </c>
      <c r="Q628" s="199">
        <f>ROUND(I628*H628,2)</f>
        <v>0</v>
      </c>
      <c r="R628" s="199">
        <f>ROUND(J628*H628,2)</f>
        <v>0</v>
      </c>
      <c r="S628" s="72"/>
      <c r="T628" s="200">
        <f>S628*H628</f>
        <v>0</v>
      </c>
      <c r="U628" s="200">
        <v>0</v>
      </c>
      <c r="V628" s="200">
        <f>U628*H628</f>
        <v>0</v>
      </c>
      <c r="W628" s="200">
        <v>0</v>
      </c>
      <c r="X628" s="201">
        <f>W628*H628</f>
        <v>0</v>
      </c>
      <c r="Y628" s="35"/>
      <c r="Z628" s="35"/>
      <c r="AA628" s="35"/>
      <c r="AB628" s="35"/>
      <c r="AC628" s="35"/>
      <c r="AD628" s="35"/>
      <c r="AE628" s="35"/>
      <c r="AR628" s="202" t="s">
        <v>191</v>
      </c>
      <c r="AT628" s="202" t="s">
        <v>142</v>
      </c>
      <c r="AU628" s="202" t="s">
        <v>84</v>
      </c>
      <c r="AY628" s="18" t="s">
        <v>140</v>
      </c>
      <c r="BE628" s="203">
        <f>IF(O628="základní",K628,0)</f>
        <v>0</v>
      </c>
      <c r="BF628" s="203">
        <f>IF(O628="snížená",K628,0)</f>
        <v>0</v>
      </c>
      <c r="BG628" s="203">
        <f>IF(O628="zákl. přenesená",K628,0)</f>
        <v>0</v>
      </c>
      <c r="BH628" s="203">
        <f>IF(O628="sníž. přenesená",K628,0)</f>
        <v>0</v>
      </c>
      <c r="BI628" s="203">
        <f>IF(O628="nulová",K628,0)</f>
        <v>0</v>
      </c>
      <c r="BJ628" s="18" t="s">
        <v>82</v>
      </c>
      <c r="BK628" s="203">
        <f>ROUND(P628*H628,2)</f>
        <v>0</v>
      </c>
      <c r="BL628" s="18" t="s">
        <v>191</v>
      </c>
      <c r="BM628" s="202" t="s">
        <v>623</v>
      </c>
    </row>
    <row r="629" spans="1:65" s="2" customFormat="1" ht="19.5">
      <c r="A629" s="35"/>
      <c r="B629" s="36"/>
      <c r="C629" s="37"/>
      <c r="D629" s="204" t="s">
        <v>148</v>
      </c>
      <c r="E629" s="37"/>
      <c r="F629" s="205" t="s">
        <v>622</v>
      </c>
      <c r="G629" s="37"/>
      <c r="H629" s="37"/>
      <c r="I629" s="206"/>
      <c r="J629" s="206"/>
      <c r="K629" s="37"/>
      <c r="L629" s="37"/>
      <c r="M629" s="40"/>
      <c r="N629" s="207"/>
      <c r="O629" s="208"/>
      <c r="P629" s="72"/>
      <c r="Q629" s="72"/>
      <c r="R629" s="72"/>
      <c r="S629" s="72"/>
      <c r="T629" s="72"/>
      <c r="U629" s="72"/>
      <c r="V629" s="72"/>
      <c r="W629" s="72"/>
      <c r="X629" s="73"/>
      <c r="Y629" s="35"/>
      <c r="Z629" s="35"/>
      <c r="AA629" s="35"/>
      <c r="AB629" s="35"/>
      <c r="AC629" s="35"/>
      <c r="AD629" s="35"/>
      <c r="AE629" s="35"/>
      <c r="AT629" s="18" t="s">
        <v>148</v>
      </c>
      <c r="AU629" s="18" t="s">
        <v>84</v>
      </c>
    </row>
    <row r="630" spans="1:65" s="13" customFormat="1" ht="22.5">
      <c r="B630" s="209"/>
      <c r="C630" s="210"/>
      <c r="D630" s="204" t="s">
        <v>149</v>
      </c>
      <c r="E630" s="211" t="s">
        <v>1</v>
      </c>
      <c r="F630" s="212" t="s">
        <v>624</v>
      </c>
      <c r="G630" s="210"/>
      <c r="H630" s="211" t="s">
        <v>1</v>
      </c>
      <c r="I630" s="213"/>
      <c r="J630" s="213"/>
      <c r="K630" s="210"/>
      <c r="L630" s="210"/>
      <c r="M630" s="214"/>
      <c r="N630" s="215"/>
      <c r="O630" s="216"/>
      <c r="P630" s="216"/>
      <c r="Q630" s="216"/>
      <c r="R630" s="216"/>
      <c r="S630" s="216"/>
      <c r="T630" s="216"/>
      <c r="U630" s="216"/>
      <c r="V630" s="216"/>
      <c r="W630" s="216"/>
      <c r="X630" s="217"/>
      <c r="AT630" s="218" t="s">
        <v>149</v>
      </c>
      <c r="AU630" s="218" t="s">
        <v>84</v>
      </c>
      <c r="AV630" s="13" t="s">
        <v>82</v>
      </c>
      <c r="AW630" s="13" t="s">
        <v>5</v>
      </c>
      <c r="AX630" s="13" t="s">
        <v>74</v>
      </c>
      <c r="AY630" s="218" t="s">
        <v>140</v>
      </c>
    </row>
    <row r="631" spans="1:65" s="13" customFormat="1" ht="22.5">
      <c r="B631" s="209"/>
      <c r="C631" s="210"/>
      <c r="D631" s="204" t="s">
        <v>149</v>
      </c>
      <c r="E631" s="211" t="s">
        <v>1</v>
      </c>
      <c r="F631" s="212" t="s">
        <v>625</v>
      </c>
      <c r="G631" s="210"/>
      <c r="H631" s="211" t="s">
        <v>1</v>
      </c>
      <c r="I631" s="213"/>
      <c r="J631" s="213"/>
      <c r="K631" s="210"/>
      <c r="L631" s="210"/>
      <c r="M631" s="214"/>
      <c r="N631" s="215"/>
      <c r="O631" s="216"/>
      <c r="P631" s="216"/>
      <c r="Q631" s="216"/>
      <c r="R631" s="216"/>
      <c r="S631" s="216"/>
      <c r="T631" s="216"/>
      <c r="U631" s="216"/>
      <c r="V631" s="216"/>
      <c r="W631" s="216"/>
      <c r="X631" s="217"/>
      <c r="AT631" s="218" t="s">
        <v>149</v>
      </c>
      <c r="AU631" s="218" t="s">
        <v>84</v>
      </c>
      <c r="AV631" s="13" t="s">
        <v>82</v>
      </c>
      <c r="AW631" s="13" t="s">
        <v>5</v>
      </c>
      <c r="AX631" s="13" t="s">
        <v>74</v>
      </c>
      <c r="AY631" s="218" t="s">
        <v>140</v>
      </c>
    </row>
    <row r="632" spans="1:65" s="14" customFormat="1" ht="11.25">
      <c r="B632" s="219"/>
      <c r="C632" s="220"/>
      <c r="D632" s="204" t="s">
        <v>149</v>
      </c>
      <c r="E632" s="221" t="s">
        <v>1</v>
      </c>
      <c r="F632" s="222" t="s">
        <v>626</v>
      </c>
      <c r="G632" s="220"/>
      <c r="H632" s="223">
        <v>49.6</v>
      </c>
      <c r="I632" s="224"/>
      <c r="J632" s="224"/>
      <c r="K632" s="220"/>
      <c r="L632" s="220"/>
      <c r="M632" s="225"/>
      <c r="N632" s="226"/>
      <c r="O632" s="227"/>
      <c r="P632" s="227"/>
      <c r="Q632" s="227"/>
      <c r="R632" s="227"/>
      <c r="S632" s="227"/>
      <c r="T632" s="227"/>
      <c r="U632" s="227"/>
      <c r="V632" s="227"/>
      <c r="W632" s="227"/>
      <c r="X632" s="228"/>
      <c r="AT632" s="229" t="s">
        <v>149</v>
      </c>
      <c r="AU632" s="229" t="s">
        <v>84</v>
      </c>
      <c r="AV632" s="14" t="s">
        <v>84</v>
      </c>
      <c r="AW632" s="14" t="s">
        <v>5</v>
      </c>
      <c r="AX632" s="14" t="s">
        <v>74</v>
      </c>
      <c r="AY632" s="229" t="s">
        <v>140</v>
      </c>
    </row>
    <row r="633" spans="1:65" s="15" customFormat="1" ht="11.25">
      <c r="B633" s="230"/>
      <c r="C633" s="231"/>
      <c r="D633" s="204" t="s">
        <v>149</v>
      </c>
      <c r="E633" s="232" t="s">
        <v>1</v>
      </c>
      <c r="F633" s="233" t="s">
        <v>152</v>
      </c>
      <c r="G633" s="231"/>
      <c r="H633" s="234">
        <v>49.6</v>
      </c>
      <c r="I633" s="235"/>
      <c r="J633" s="235"/>
      <c r="K633" s="231"/>
      <c r="L633" s="231"/>
      <c r="M633" s="236"/>
      <c r="N633" s="237"/>
      <c r="O633" s="238"/>
      <c r="P633" s="238"/>
      <c r="Q633" s="238"/>
      <c r="R633" s="238"/>
      <c r="S633" s="238"/>
      <c r="T633" s="238"/>
      <c r="U633" s="238"/>
      <c r="V633" s="238"/>
      <c r="W633" s="238"/>
      <c r="X633" s="239"/>
      <c r="AT633" s="240" t="s">
        <v>149</v>
      </c>
      <c r="AU633" s="240" t="s">
        <v>84</v>
      </c>
      <c r="AV633" s="15" t="s">
        <v>153</v>
      </c>
      <c r="AW633" s="15" t="s">
        <v>5</v>
      </c>
      <c r="AX633" s="15" t="s">
        <v>74</v>
      </c>
      <c r="AY633" s="240" t="s">
        <v>140</v>
      </c>
    </row>
    <row r="634" spans="1:65" s="16" customFormat="1" ht="11.25">
      <c r="B634" s="241"/>
      <c r="C634" s="242"/>
      <c r="D634" s="204" t="s">
        <v>149</v>
      </c>
      <c r="E634" s="243" t="s">
        <v>1</v>
      </c>
      <c r="F634" s="244" t="s">
        <v>154</v>
      </c>
      <c r="G634" s="242"/>
      <c r="H634" s="245">
        <v>49.6</v>
      </c>
      <c r="I634" s="246"/>
      <c r="J634" s="246"/>
      <c r="K634" s="242"/>
      <c r="L634" s="242"/>
      <c r="M634" s="247"/>
      <c r="N634" s="248"/>
      <c r="O634" s="249"/>
      <c r="P634" s="249"/>
      <c r="Q634" s="249"/>
      <c r="R634" s="249"/>
      <c r="S634" s="249"/>
      <c r="T634" s="249"/>
      <c r="U634" s="249"/>
      <c r="V634" s="249"/>
      <c r="W634" s="249"/>
      <c r="X634" s="250"/>
      <c r="AT634" s="251" t="s">
        <v>149</v>
      </c>
      <c r="AU634" s="251" t="s">
        <v>84</v>
      </c>
      <c r="AV634" s="16" t="s">
        <v>147</v>
      </c>
      <c r="AW634" s="16" t="s">
        <v>5</v>
      </c>
      <c r="AX634" s="16" t="s">
        <v>82</v>
      </c>
      <c r="AY634" s="251" t="s">
        <v>140</v>
      </c>
    </row>
    <row r="635" spans="1:65" s="2" customFormat="1" ht="36">
      <c r="A635" s="35"/>
      <c r="B635" s="36"/>
      <c r="C635" s="190" t="s">
        <v>627</v>
      </c>
      <c r="D635" s="190" t="s">
        <v>142</v>
      </c>
      <c r="E635" s="191" t="s">
        <v>628</v>
      </c>
      <c r="F635" s="192" t="s">
        <v>629</v>
      </c>
      <c r="G635" s="193" t="s">
        <v>145</v>
      </c>
      <c r="H635" s="194">
        <v>33.573</v>
      </c>
      <c r="I635" s="195"/>
      <c r="J635" s="195"/>
      <c r="K635" s="196">
        <f>ROUND(P635*H635,2)</f>
        <v>0</v>
      </c>
      <c r="L635" s="192" t="s">
        <v>146</v>
      </c>
      <c r="M635" s="40"/>
      <c r="N635" s="197" t="s">
        <v>1</v>
      </c>
      <c r="O635" s="198" t="s">
        <v>37</v>
      </c>
      <c r="P635" s="199">
        <f>I635+J635</f>
        <v>0</v>
      </c>
      <c r="Q635" s="199">
        <f>ROUND(I635*H635,2)</f>
        <v>0</v>
      </c>
      <c r="R635" s="199">
        <f>ROUND(J635*H635,2)</f>
        <v>0</v>
      </c>
      <c r="S635" s="72"/>
      <c r="T635" s="200">
        <f>S635*H635</f>
        <v>0</v>
      </c>
      <c r="U635" s="200">
        <v>0</v>
      </c>
      <c r="V635" s="200">
        <f>U635*H635</f>
        <v>0</v>
      </c>
      <c r="W635" s="200">
        <v>0</v>
      </c>
      <c r="X635" s="201">
        <f>W635*H635</f>
        <v>0</v>
      </c>
      <c r="Y635" s="35"/>
      <c r="Z635" s="35"/>
      <c r="AA635" s="35"/>
      <c r="AB635" s="35"/>
      <c r="AC635" s="35"/>
      <c r="AD635" s="35"/>
      <c r="AE635" s="35"/>
      <c r="AR635" s="202" t="s">
        <v>191</v>
      </c>
      <c r="AT635" s="202" t="s">
        <v>142</v>
      </c>
      <c r="AU635" s="202" t="s">
        <v>84</v>
      </c>
      <c r="AY635" s="18" t="s">
        <v>140</v>
      </c>
      <c r="BE635" s="203">
        <f>IF(O635="základní",K635,0)</f>
        <v>0</v>
      </c>
      <c r="BF635" s="203">
        <f>IF(O635="snížená",K635,0)</f>
        <v>0</v>
      </c>
      <c r="BG635" s="203">
        <f>IF(O635="zákl. přenesená",K635,0)</f>
        <v>0</v>
      </c>
      <c r="BH635" s="203">
        <f>IF(O635="sníž. přenesená",K635,0)</f>
        <v>0</v>
      </c>
      <c r="BI635" s="203">
        <f>IF(O635="nulová",K635,0)</f>
        <v>0</v>
      </c>
      <c r="BJ635" s="18" t="s">
        <v>82</v>
      </c>
      <c r="BK635" s="203">
        <f>ROUND(P635*H635,2)</f>
        <v>0</v>
      </c>
      <c r="BL635" s="18" t="s">
        <v>191</v>
      </c>
      <c r="BM635" s="202" t="s">
        <v>630</v>
      </c>
    </row>
    <row r="636" spans="1:65" s="2" customFormat="1" ht="19.5">
      <c r="A636" s="35"/>
      <c r="B636" s="36"/>
      <c r="C636" s="37"/>
      <c r="D636" s="204" t="s">
        <v>148</v>
      </c>
      <c r="E636" s="37"/>
      <c r="F636" s="205" t="s">
        <v>629</v>
      </c>
      <c r="G636" s="37"/>
      <c r="H636" s="37"/>
      <c r="I636" s="206"/>
      <c r="J636" s="206"/>
      <c r="K636" s="37"/>
      <c r="L636" s="37"/>
      <c r="M636" s="40"/>
      <c r="N636" s="207"/>
      <c r="O636" s="208"/>
      <c r="P636" s="72"/>
      <c r="Q636" s="72"/>
      <c r="R636" s="72"/>
      <c r="S636" s="72"/>
      <c r="T636" s="72"/>
      <c r="U636" s="72"/>
      <c r="V636" s="72"/>
      <c r="W636" s="72"/>
      <c r="X636" s="73"/>
      <c r="Y636" s="35"/>
      <c r="Z636" s="35"/>
      <c r="AA636" s="35"/>
      <c r="AB636" s="35"/>
      <c r="AC636" s="35"/>
      <c r="AD636" s="35"/>
      <c r="AE636" s="35"/>
      <c r="AT636" s="18" t="s">
        <v>148</v>
      </c>
      <c r="AU636" s="18" t="s">
        <v>84</v>
      </c>
    </row>
    <row r="637" spans="1:65" s="13" customFormat="1" ht="33.75">
      <c r="B637" s="209"/>
      <c r="C637" s="210"/>
      <c r="D637" s="204" t="s">
        <v>149</v>
      </c>
      <c r="E637" s="211" t="s">
        <v>1</v>
      </c>
      <c r="F637" s="212" t="s">
        <v>631</v>
      </c>
      <c r="G637" s="210"/>
      <c r="H637" s="211" t="s">
        <v>1</v>
      </c>
      <c r="I637" s="213"/>
      <c r="J637" s="213"/>
      <c r="K637" s="210"/>
      <c r="L637" s="210"/>
      <c r="M637" s="214"/>
      <c r="N637" s="215"/>
      <c r="O637" s="216"/>
      <c r="P637" s="216"/>
      <c r="Q637" s="216"/>
      <c r="R637" s="216"/>
      <c r="S637" s="216"/>
      <c r="T637" s="216"/>
      <c r="U637" s="216"/>
      <c r="V637" s="216"/>
      <c r="W637" s="216"/>
      <c r="X637" s="217"/>
      <c r="AT637" s="218" t="s">
        <v>149</v>
      </c>
      <c r="AU637" s="218" t="s">
        <v>84</v>
      </c>
      <c r="AV637" s="13" t="s">
        <v>82</v>
      </c>
      <c r="AW637" s="13" t="s">
        <v>5</v>
      </c>
      <c r="AX637" s="13" t="s">
        <v>74</v>
      </c>
      <c r="AY637" s="218" t="s">
        <v>140</v>
      </c>
    </row>
    <row r="638" spans="1:65" s="13" customFormat="1" ht="22.5">
      <c r="B638" s="209"/>
      <c r="C638" s="210"/>
      <c r="D638" s="204" t="s">
        <v>149</v>
      </c>
      <c r="E638" s="211" t="s">
        <v>1</v>
      </c>
      <c r="F638" s="212" t="s">
        <v>632</v>
      </c>
      <c r="G638" s="210"/>
      <c r="H638" s="211" t="s">
        <v>1</v>
      </c>
      <c r="I638" s="213"/>
      <c r="J638" s="213"/>
      <c r="K638" s="210"/>
      <c r="L638" s="210"/>
      <c r="M638" s="214"/>
      <c r="N638" s="215"/>
      <c r="O638" s="216"/>
      <c r="P638" s="216"/>
      <c r="Q638" s="216"/>
      <c r="R638" s="216"/>
      <c r="S638" s="216"/>
      <c r="T638" s="216"/>
      <c r="U638" s="216"/>
      <c r="V638" s="216"/>
      <c r="W638" s="216"/>
      <c r="X638" s="217"/>
      <c r="AT638" s="218" t="s">
        <v>149</v>
      </c>
      <c r="AU638" s="218" t="s">
        <v>84</v>
      </c>
      <c r="AV638" s="13" t="s">
        <v>82</v>
      </c>
      <c r="AW638" s="13" t="s">
        <v>5</v>
      </c>
      <c r="AX638" s="13" t="s">
        <v>74</v>
      </c>
      <c r="AY638" s="218" t="s">
        <v>140</v>
      </c>
    </row>
    <row r="639" spans="1:65" s="13" customFormat="1" ht="11.25">
      <c r="B639" s="209"/>
      <c r="C639" s="210"/>
      <c r="D639" s="204" t="s">
        <v>149</v>
      </c>
      <c r="E639" s="211" t="s">
        <v>1</v>
      </c>
      <c r="F639" s="212" t="s">
        <v>234</v>
      </c>
      <c r="G639" s="210"/>
      <c r="H639" s="211" t="s">
        <v>1</v>
      </c>
      <c r="I639" s="213"/>
      <c r="J639" s="213"/>
      <c r="K639" s="210"/>
      <c r="L639" s="210"/>
      <c r="M639" s="214"/>
      <c r="N639" s="215"/>
      <c r="O639" s="216"/>
      <c r="P639" s="216"/>
      <c r="Q639" s="216"/>
      <c r="R639" s="216"/>
      <c r="S639" s="216"/>
      <c r="T639" s="216"/>
      <c r="U639" s="216"/>
      <c r="V639" s="216"/>
      <c r="W639" s="216"/>
      <c r="X639" s="217"/>
      <c r="AT639" s="218" t="s">
        <v>149</v>
      </c>
      <c r="AU639" s="218" t="s">
        <v>84</v>
      </c>
      <c r="AV639" s="13" t="s">
        <v>82</v>
      </c>
      <c r="AW639" s="13" t="s">
        <v>5</v>
      </c>
      <c r="AX639" s="13" t="s">
        <v>74</v>
      </c>
      <c r="AY639" s="218" t="s">
        <v>140</v>
      </c>
    </row>
    <row r="640" spans="1:65" s="14" customFormat="1" ht="11.25">
      <c r="B640" s="219"/>
      <c r="C640" s="220"/>
      <c r="D640" s="204" t="s">
        <v>149</v>
      </c>
      <c r="E640" s="221" t="s">
        <v>1</v>
      </c>
      <c r="F640" s="222" t="s">
        <v>633</v>
      </c>
      <c r="G640" s="220"/>
      <c r="H640" s="223">
        <v>33.573</v>
      </c>
      <c r="I640" s="224"/>
      <c r="J640" s="224"/>
      <c r="K640" s="220"/>
      <c r="L640" s="220"/>
      <c r="M640" s="225"/>
      <c r="N640" s="226"/>
      <c r="O640" s="227"/>
      <c r="P640" s="227"/>
      <c r="Q640" s="227"/>
      <c r="R640" s="227"/>
      <c r="S640" s="227"/>
      <c r="T640" s="227"/>
      <c r="U640" s="227"/>
      <c r="V640" s="227"/>
      <c r="W640" s="227"/>
      <c r="X640" s="228"/>
      <c r="AT640" s="229" t="s">
        <v>149</v>
      </c>
      <c r="AU640" s="229" t="s">
        <v>84</v>
      </c>
      <c r="AV640" s="14" t="s">
        <v>84</v>
      </c>
      <c r="AW640" s="14" t="s">
        <v>5</v>
      </c>
      <c r="AX640" s="14" t="s">
        <v>74</v>
      </c>
      <c r="AY640" s="229" t="s">
        <v>140</v>
      </c>
    </row>
    <row r="641" spans="1:65" s="16" customFormat="1" ht="11.25">
      <c r="B641" s="241"/>
      <c r="C641" s="242"/>
      <c r="D641" s="204" t="s">
        <v>149</v>
      </c>
      <c r="E641" s="243" t="s">
        <v>1</v>
      </c>
      <c r="F641" s="244" t="s">
        <v>154</v>
      </c>
      <c r="G641" s="242"/>
      <c r="H641" s="245">
        <v>33.573</v>
      </c>
      <c r="I641" s="246"/>
      <c r="J641" s="246"/>
      <c r="K641" s="242"/>
      <c r="L641" s="242"/>
      <c r="M641" s="247"/>
      <c r="N641" s="248"/>
      <c r="O641" s="249"/>
      <c r="P641" s="249"/>
      <c r="Q641" s="249"/>
      <c r="R641" s="249"/>
      <c r="S641" s="249"/>
      <c r="T641" s="249"/>
      <c r="U641" s="249"/>
      <c r="V641" s="249"/>
      <c r="W641" s="249"/>
      <c r="X641" s="250"/>
      <c r="AT641" s="251" t="s">
        <v>149</v>
      </c>
      <c r="AU641" s="251" t="s">
        <v>84</v>
      </c>
      <c r="AV641" s="16" t="s">
        <v>147</v>
      </c>
      <c r="AW641" s="16" t="s">
        <v>5</v>
      </c>
      <c r="AX641" s="16" t="s">
        <v>82</v>
      </c>
      <c r="AY641" s="251" t="s">
        <v>140</v>
      </c>
    </row>
    <row r="642" spans="1:65" s="2" customFormat="1" ht="24.2" customHeight="1">
      <c r="A642" s="35"/>
      <c r="B642" s="36"/>
      <c r="C642" s="252" t="s">
        <v>400</v>
      </c>
      <c r="D642" s="252" t="s">
        <v>224</v>
      </c>
      <c r="E642" s="253" t="s">
        <v>634</v>
      </c>
      <c r="F642" s="254" t="s">
        <v>635</v>
      </c>
      <c r="G642" s="255" t="s">
        <v>206</v>
      </c>
      <c r="H642" s="256">
        <v>0.22</v>
      </c>
      <c r="I642" s="257"/>
      <c r="J642" s="258"/>
      <c r="K642" s="259">
        <f>ROUND(P642*H642,2)</f>
        <v>0</v>
      </c>
      <c r="L642" s="254" t="s">
        <v>146</v>
      </c>
      <c r="M642" s="260"/>
      <c r="N642" s="261" t="s">
        <v>1</v>
      </c>
      <c r="O642" s="198" t="s">
        <v>37</v>
      </c>
      <c r="P642" s="199">
        <f>I642+J642</f>
        <v>0</v>
      </c>
      <c r="Q642" s="199">
        <f>ROUND(I642*H642,2)</f>
        <v>0</v>
      </c>
      <c r="R642" s="199">
        <f>ROUND(J642*H642,2)</f>
        <v>0</v>
      </c>
      <c r="S642" s="72"/>
      <c r="T642" s="200">
        <f>S642*H642</f>
        <v>0</v>
      </c>
      <c r="U642" s="200">
        <v>0</v>
      </c>
      <c r="V642" s="200">
        <f>U642*H642</f>
        <v>0</v>
      </c>
      <c r="W642" s="200">
        <v>0</v>
      </c>
      <c r="X642" s="201">
        <f>W642*H642</f>
        <v>0</v>
      </c>
      <c r="Y642" s="35"/>
      <c r="Z642" s="35"/>
      <c r="AA642" s="35"/>
      <c r="AB642" s="35"/>
      <c r="AC642" s="35"/>
      <c r="AD642" s="35"/>
      <c r="AE642" s="35"/>
      <c r="AR642" s="202" t="s">
        <v>232</v>
      </c>
      <c r="AT642" s="202" t="s">
        <v>224</v>
      </c>
      <c r="AU642" s="202" t="s">
        <v>84</v>
      </c>
      <c r="AY642" s="18" t="s">
        <v>140</v>
      </c>
      <c r="BE642" s="203">
        <f>IF(O642="základní",K642,0)</f>
        <v>0</v>
      </c>
      <c r="BF642" s="203">
        <f>IF(O642="snížená",K642,0)</f>
        <v>0</v>
      </c>
      <c r="BG642" s="203">
        <f>IF(O642="zákl. přenesená",K642,0)</f>
        <v>0</v>
      </c>
      <c r="BH642" s="203">
        <f>IF(O642="sníž. přenesená",K642,0)</f>
        <v>0</v>
      </c>
      <c r="BI642" s="203">
        <f>IF(O642="nulová",K642,0)</f>
        <v>0</v>
      </c>
      <c r="BJ642" s="18" t="s">
        <v>82</v>
      </c>
      <c r="BK642" s="203">
        <f>ROUND(P642*H642,2)</f>
        <v>0</v>
      </c>
      <c r="BL642" s="18" t="s">
        <v>191</v>
      </c>
      <c r="BM642" s="202" t="s">
        <v>636</v>
      </c>
    </row>
    <row r="643" spans="1:65" s="2" customFormat="1" ht="11.25">
      <c r="A643" s="35"/>
      <c r="B643" s="36"/>
      <c r="C643" s="37"/>
      <c r="D643" s="204" t="s">
        <v>148</v>
      </c>
      <c r="E643" s="37"/>
      <c r="F643" s="205" t="s">
        <v>635</v>
      </c>
      <c r="G643" s="37"/>
      <c r="H643" s="37"/>
      <c r="I643" s="206"/>
      <c r="J643" s="206"/>
      <c r="K643" s="37"/>
      <c r="L643" s="37"/>
      <c r="M643" s="40"/>
      <c r="N643" s="207"/>
      <c r="O643" s="208"/>
      <c r="P643" s="72"/>
      <c r="Q643" s="72"/>
      <c r="R643" s="72"/>
      <c r="S643" s="72"/>
      <c r="T643" s="72"/>
      <c r="U643" s="72"/>
      <c r="V643" s="72"/>
      <c r="W643" s="72"/>
      <c r="X643" s="73"/>
      <c r="Y643" s="35"/>
      <c r="Z643" s="35"/>
      <c r="AA643" s="35"/>
      <c r="AB643" s="35"/>
      <c r="AC643" s="35"/>
      <c r="AD643" s="35"/>
      <c r="AE643" s="35"/>
      <c r="AT643" s="18" t="s">
        <v>148</v>
      </c>
      <c r="AU643" s="18" t="s">
        <v>84</v>
      </c>
    </row>
    <row r="644" spans="1:65" s="2" customFormat="1" ht="24">
      <c r="A644" s="35"/>
      <c r="B644" s="36"/>
      <c r="C644" s="190" t="s">
        <v>637</v>
      </c>
      <c r="D644" s="190" t="s">
        <v>142</v>
      </c>
      <c r="E644" s="191" t="s">
        <v>638</v>
      </c>
      <c r="F644" s="192" t="s">
        <v>639</v>
      </c>
      <c r="G644" s="193" t="s">
        <v>145</v>
      </c>
      <c r="H644" s="194">
        <v>28.408000000000001</v>
      </c>
      <c r="I644" s="195"/>
      <c r="J644" s="195"/>
      <c r="K644" s="196">
        <f>ROUND(P644*H644,2)</f>
        <v>0</v>
      </c>
      <c r="L644" s="192" t="s">
        <v>146</v>
      </c>
      <c r="M644" s="40"/>
      <c r="N644" s="197" t="s">
        <v>1</v>
      </c>
      <c r="O644" s="198" t="s">
        <v>37</v>
      </c>
      <c r="P644" s="199">
        <f>I644+J644</f>
        <v>0</v>
      </c>
      <c r="Q644" s="199">
        <f>ROUND(I644*H644,2)</f>
        <v>0</v>
      </c>
      <c r="R644" s="199">
        <f>ROUND(J644*H644,2)</f>
        <v>0</v>
      </c>
      <c r="S644" s="72"/>
      <c r="T644" s="200">
        <f>S644*H644</f>
        <v>0</v>
      </c>
      <c r="U644" s="200">
        <v>0</v>
      </c>
      <c r="V644" s="200">
        <f>U644*H644</f>
        <v>0</v>
      </c>
      <c r="W644" s="200">
        <v>0</v>
      </c>
      <c r="X644" s="201">
        <f>W644*H644</f>
        <v>0</v>
      </c>
      <c r="Y644" s="35"/>
      <c r="Z644" s="35"/>
      <c r="AA644" s="35"/>
      <c r="AB644" s="35"/>
      <c r="AC644" s="35"/>
      <c r="AD644" s="35"/>
      <c r="AE644" s="35"/>
      <c r="AR644" s="202" t="s">
        <v>191</v>
      </c>
      <c r="AT644" s="202" t="s">
        <v>142</v>
      </c>
      <c r="AU644" s="202" t="s">
        <v>84</v>
      </c>
      <c r="AY644" s="18" t="s">
        <v>140</v>
      </c>
      <c r="BE644" s="203">
        <f>IF(O644="základní",K644,0)</f>
        <v>0</v>
      </c>
      <c r="BF644" s="203">
        <f>IF(O644="snížená",K644,0)</f>
        <v>0</v>
      </c>
      <c r="BG644" s="203">
        <f>IF(O644="zákl. přenesená",K644,0)</f>
        <v>0</v>
      </c>
      <c r="BH644" s="203">
        <f>IF(O644="sníž. přenesená",K644,0)</f>
        <v>0</v>
      </c>
      <c r="BI644" s="203">
        <f>IF(O644="nulová",K644,0)</f>
        <v>0</v>
      </c>
      <c r="BJ644" s="18" t="s">
        <v>82</v>
      </c>
      <c r="BK644" s="203">
        <f>ROUND(P644*H644,2)</f>
        <v>0</v>
      </c>
      <c r="BL644" s="18" t="s">
        <v>191</v>
      </c>
      <c r="BM644" s="202" t="s">
        <v>640</v>
      </c>
    </row>
    <row r="645" spans="1:65" s="2" customFormat="1" ht="11.25">
      <c r="A645" s="35"/>
      <c r="B645" s="36"/>
      <c r="C645" s="37"/>
      <c r="D645" s="204" t="s">
        <v>148</v>
      </c>
      <c r="E645" s="37"/>
      <c r="F645" s="205" t="s">
        <v>639</v>
      </c>
      <c r="G645" s="37"/>
      <c r="H645" s="37"/>
      <c r="I645" s="206"/>
      <c r="J645" s="206"/>
      <c r="K645" s="37"/>
      <c r="L645" s="37"/>
      <c r="M645" s="40"/>
      <c r="N645" s="207"/>
      <c r="O645" s="208"/>
      <c r="P645" s="72"/>
      <c r="Q645" s="72"/>
      <c r="R645" s="72"/>
      <c r="S645" s="72"/>
      <c r="T645" s="72"/>
      <c r="U645" s="72"/>
      <c r="V645" s="72"/>
      <c r="W645" s="72"/>
      <c r="X645" s="73"/>
      <c r="Y645" s="35"/>
      <c r="Z645" s="35"/>
      <c r="AA645" s="35"/>
      <c r="AB645" s="35"/>
      <c r="AC645" s="35"/>
      <c r="AD645" s="35"/>
      <c r="AE645" s="35"/>
      <c r="AT645" s="18" t="s">
        <v>148</v>
      </c>
      <c r="AU645" s="18" t="s">
        <v>84</v>
      </c>
    </row>
    <row r="646" spans="1:65" s="13" customFormat="1" ht="22.5">
      <c r="B646" s="209"/>
      <c r="C646" s="210"/>
      <c r="D646" s="204" t="s">
        <v>149</v>
      </c>
      <c r="E646" s="211" t="s">
        <v>1</v>
      </c>
      <c r="F646" s="212" t="s">
        <v>641</v>
      </c>
      <c r="G646" s="210"/>
      <c r="H646" s="211" t="s">
        <v>1</v>
      </c>
      <c r="I646" s="213"/>
      <c r="J646" s="213"/>
      <c r="K646" s="210"/>
      <c r="L646" s="210"/>
      <c r="M646" s="214"/>
      <c r="N646" s="215"/>
      <c r="O646" s="216"/>
      <c r="P646" s="216"/>
      <c r="Q646" s="216"/>
      <c r="R646" s="216"/>
      <c r="S646" s="216"/>
      <c r="T646" s="216"/>
      <c r="U646" s="216"/>
      <c r="V646" s="216"/>
      <c r="W646" s="216"/>
      <c r="X646" s="217"/>
      <c r="AT646" s="218" t="s">
        <v>149</v>
      </c>
      <c r="AU646" s="218" t="s">
        <v>84</v>
      </c>
      <c r="AV646" s="13" t="s">
        <v>82</v>
      </c>
      <c r="AW646" s="13" t="s">
        <v>5</v>
      </c>
      <c r="AX646" s="13" t="s">
        <v>74</v>
      </c>
      <c r="AY646" s="218" t="s">
        <v>140</v>
      </c>
    </row>
    <row r="647" spans="1:65" s="13" customFormat="1" ht="11.25">
      <c r="B647" s="209"/>
      <c r="C647" s="210"/>
      <c r="D647" s="204" t="s">
        <v>149</v>
      </c>
      <c r="E647" s="211" t="s">
        <v>1</v>
      </c>
      <c r="F647" s="212" t="s">
        <v>642</v>
      </c>
      <c r="G647" s="210"/>
      <c r="H647" s="211" t="s">
        <v>1</v>
      </c>
      <c r="I647" s="213"/>
      <c r="J647" s="213"/>
      <c r="K647" s="210"/>
      <c r="L647" s="210"/>
      <c r="M647" s="214"/>
      <c r="N647" s="215"/>
      <c r="O647" s="216"/>
      <c r="P647" s="216"/>
      <c r="Q647" s="216"/>
      <c r="R647" s="216"/>
      <c r="S647" s="216"/>
      <c r="T647" s="216"/>
      <c r="U647" s="216"/>
      <c r="V647" s="216"/>
      <c r="W647" s="216"/>
      <c r="X647" s="217"/>
      <c r="AT647" s="218" t="s">
        <v>149</v>
      </c>
      <c r="AU647" s="218" t="s">
        <v>84</v>
      </c>
      <c r="AV647" s="13" t="s">
        <v>82</v>
      </c>
      <c r="AW647" s="13" t="s">
        <v>5</v>
      </c>
      <c r="AX647" s="13" t="s">
        <v>74</v>
      </c>
      <c r="AY647" s="218" t="s">
        <v>140</v>
      </c>
    </row>
    <row r="648" spans="1:65" s="14" customFormat="1" ht="11.25">
      <c r="B648" s="219"/>
      <c r="C648" s="220"/>
      <c r="D648" s="204" t="s">
        <v>149</v>
      </c>
      <c r="E648" s="221" t="s">
        <v>1</v>
      </c>
      <c r="F648" s="222" t="s">
        <v>643</v>
      </c>
      <c r="G648" s="220"/>
      <c r="H648" s="223">
        <v>28.408000000000001</v>
      </c>
      <c r="I648" s="224"/>
      <c r="J648" s="224"/>
      <c r="K648" s="220"/>
      <c r="L648" s="220"/>
      <c r="M648" s="225"/>
      <c r="N648" s="226"/>
      <c r="O648" s="227"/>
      <c r="P648" s="227"/>
      <c r="Q648" s="227"/>
      <c r="R648" s="227"/>
      <c r="S648" s="227"/>
      <c r="T648" s="227"/>
      <c r="U648" s="227"/>
      <c r="V648" s="227"/>
      <c r="W648" s="227"/>
      <c r="X648" s="228"/>
      <c r="AT648" s="229" t="s">
        <v>149</v>
      </c>
      <c r="AU648" s="229" t="s">
        <v>84</v>
      </c>
      <c r="AV648" s="14" t="s">
        <v>84</v>
      </c>
      <c r="AW648" s="14" t="s">
        <v>5</v>
      </c>
      <c r="AX648" s="14" t="s">
        <v>74</v>
      </c>
      <c r="AY648" s="229" t="s">
        <v>140</v>
      </c>
    </row>
    <row r="649" spans="1:65" s="16" customFormat="1" ht="11.25">
      <c r="B649" s="241"/>
      <c r="C649" s="242"/>
      <c r="D649" s="204" t="s">
        <v>149</v>
      </c>
      <c r="E649" s="243" t="s">
        <v>1</v>
      </c>
      <c r="F649" s="244" t="s">
        <v>154</v>
      </c>
      <c r="G649" s="242"/>
      <c r="H649" s="245">
        <v>28.408000000000001</v>
      </c>
      <c r="I649" s="246"/>
      <c r="J649" s="246"/>
      <c r="K649" s="242"/>
      <c r="L649" s="242"/>
      <c r="M649" s="247"/>
      <c r="N649" s="248"/>
      <c r="O649" s="249"/>
      <c r="P649" s="249"/>
      <c r="Q649" s="249"/>
      <c r="R649" s="249"/>
      <c r="S649" s="249"/>
      <c r="T649" s="249"/>
      <c r="U649" s="249"/>
      <c r="V649" s="249"/>
      <c r="W649" s="249"/>
      <c r="X649" s="250"/>
      <c r="AT649" s="251" t="s">
        <v>149</v>
      </c>
      <c r="AU649" s="251" t="s">
        <v>84</v>
      </c>
      <c r="AV649" s="16" t="s">
        <v>147</v>
      </c>
      <c r="AW649" s="16" t="s">
        <v>5</v>
      </c>
      <c r="AX649" s="16" t="s">
        <v>82</v>
      </c>
      <c r="AY649" s="251" t="s">
        <v>140</v>
      </c>
    </row>
    <row r="650" spans="1:65" s="2" customFormat="1" ht="24">
      <c r="A650" s="35"/>
      <c r="B650" s="36"/>
      <c r="C650" s="190" t="s">
        <v>404</v>
      </c>
      <c r="D650" s="190" t="s">
        <v>142</v>
      </c>
      <c r="E650" s="191" t="s">
        <v>644</v>
      </c>
      <c r="F650" s="192" t="s">
        <v>645</v>
      </c>
      <c r="G650" s="193" t="s">
        <v>145</v>
      </c>
      <c r="H650" s="194">
        <v>38.392000000000003</v>
      </c>
      <c r="I650" s="195"/>
      <c r="J650" s="195"/>
      <c r="K650" s="196">
        <f>ROUND(P650*H650,2)</f>
        <v>0</v>
      </c>
      <c r="L650" s="192" t="s">
        <v>146</v>
      </c>
      <c r="M650" s="40"/>
      <c r="N650" s="197" t="s">
        <v>1</v>
      </c>
      <c r="O650" s="198" t="s">
        <v>37</v>
      </c>
      <c r="P650" s="199">
        <f>I650+J650</f>
        <v>0</v>
      </c>
      <c r="Q650" s="199">
        <f>ROUND(I650*H650,2)</f>
        <v>0</v>
      </c>
      <c r="R650" s="199">
        <f>ROUND(J650*H650,2)</f>
        <v>0</v>
      </c>
      <c r="S650" s="72"/>
      <c r="T650" s="200">
        <f>S650*H650</f>
        <v>0</v>
      </c>
      <c r="U650" s="200">
        <v>0</v>
      </c>
      <c r="V650" s="200">
        <f>U650*H650</f>
        <v>0</v>
      </c>
      <c r="W650" s="200">
        <v>0</v>
      </c>
      <c r="X650" s="201">
        <f>W650*H650</f>
        <v>0</v>
      </c>
      <c r="Y650" s="35"/>
      <c r="Z650" s="35"/>
      <c r="AA650" s="35"/>
      <c r="AB650" s="35"/>
      <c r="AC650" s="35"/>
      <c r="AD650" s="35"/>
      <c r="AE650" s="35"/>
      <c r="AR650" s="202" t="s">
        <v>191</v>
      </c>
      <c r="AT650" s="202" t="s">
        <v>142</v>
      </c>
      <c r="AU650" s="202" t="s">
        <v>84</v>
      </c>
      <c r="AY650" s="18" t="s">
        <v>140</v>
      </c>
      <c r="BE650" s="203">
        <f>IF(O650="základní",K650,0)</f>
        <v>0</v>
      </c>
      <c r="BF650" s="203">
        <f>IF(O650="snížená",K650,0)</f>
        <v>0</v>
      </c>
      <c r="BG650" s="203">
        <f>IF(O650="zákl. přenesená",K650,0)</f>
        <v>0</v>
      </c>
      <c r="BH650" s="203">
        <f>IF(O650="sníž. přenesená",K650,0)</f>
        <v>0</v>
      </c>
      <c r="BI650" s="203">
        <f>IF(O650="nulová",K650,0)</f>
        <v>0</v>
      </c>
      <c r="BJ650" s="18" t="s">
        <v>82</v>
      </c>
      <c r="BK650" s="203">
        <f>ROUND(P650*H650,2)</f>
        <v>0</v>
      </c>
      <c r="BL650" s="18" t="s">
        <v>191</v>
      </c>
      <c r="BM650" s="202" t="s">
        <v>646</v>
      </c>
    </row>
    <row r="651" spans="1:65" s="2" customFormat="1" ht="19.5">
      <c r="A651" s="35"/>
      <c r="B651" s="36"/>
      <c r="C651" s="37"/>
      <c r="D651" s="204" t="s">
        <v>148</v>
      </c>
      <c r="E651" s="37"/>
      <c r="F651" s="205" t="s">
        <v>645</v>
      </c>
      <c r="G651" s="37"/>
      <c r="H651" s="37"/>
      <c r="I651" s="206"/>
      <c r="J651" s="206"/>
      <c r="K651" s="37"/>
      <c r="L651" s="37"/>
      <c r="M651" s="40"/>
      <c r="N651" s="207"/>
      <c r="O651" s="208"/>
      <c r="P651" s="72"/>
      <c r="Q651" s="72"/>
      <c r="R651" s="72"/>
      <c r="S651" s="72"/>
      <c r="T651" s="72"/>
      <c r="U651" s="72"/>
      <c r="V651" s="72"/>
      <c r="W651" s="72"/>
      <c r="X651" s="73"/>
      <c r="Y651" s="35"/>
      <c r="Z651" s="35"/>
      <c r="AA651" s="35"/>
      <c r="AB651" s="35"/>
      <c r="AC651" s="35"/>
      <c r="AD651" s="35"/>
      <c r="AE651" s="35"/>
      <c r="AT651" s="18" t="s">
        <v>148</v>
      </c>
      <c r="AU651" s="18" t="s">
        <v>84</v>
      </c>
    </row>
    <row r="652" spans="1:65" s="13" customFormat="1" ht="22.5">
      <c r="B652" s="209"/>
      <c r="C652" s="210"/>
      <c r="D652" s="204" t="s">
        <v>149</v>
      </c>
      <c r="E652" s="211" t="s">
        <v>1</v>
      </c>
      <c r="F652" s="212" t="s">
        <v>647</v>
      </c>
      <c r="G652" s="210"/>
      <c r="H652" s="211" t="s">
        <v>1</v>
      </c>
      <c r="I652" s="213"/>
      <c r="J652" s="213"/>
      <c r="K652" s="210"/>
      <c r="L652" s="210"/>
      <c r="M652" s="214"/>
      <c r="N652" s="215"/>
      <c r="O652" s="216"/>
      <c r="P652" s="216"/>
      <c r="Q652" s="216"/>
      <c r="R652" s="216"/>
      <c r="S652" s="216"/>
      <c r="T652" s="216"/>
      <c r="U652" s="216"/>
      <c r="V652" s="216"/>
      <c r="W652" s="216"/>
      <c r="X652" s="217"/>
      <c r="AT652" s="218" t="s">
        <v>149</v>
      </c>
      <c r="AU652" s="218" t="s">
        <v>84</v>
      </c>
      <c r="AV652" s="13" t="s">
        <v>82</v>
      </c>
      <c r="AW652" s="13" t="s">
        <v>5</v>
      </c>
      <c r="AX652" s="13" t="s">
        <v>74</v>
      </c>
      <c r="AY652" s="218" t="s">
        <v>140</v>
      </c>
    </row>
    <row r="653" spans="1:65" s="13" customFormat="1" ht="22.5">
      <c r="B653" s="209"/>
      <c r="C653" s="210"/>
      <c r="D653" s="204" t="s">
        <v>149</v>
      </c>
      <c r="E653" s="211" t="s">
        <v>1</v>
      </c>
      <c r="F653" s="212" t="s">
        <v>632</v>
      </c>
      <c r="G653" s="210"/>
      <c r="H653" s="211" t="s">
        <v>1</v>
      </c>
      <c r="I653" s="213"/>
      <c r="J653" s="213"/>
      <c r="K653" s="210"/>
      <c r="L653" s="210"/>
      <c r="M653" s="214"/>
      <c r="N653" s="215"/>
      <c r="O653" s="216"/>
      <c r="P653" s="216"/>
      <c r="Q653" s="216"/>
      <c r="R653" s="216"/>
      <c r="S653" s="216"/>
      <c r="T653" s="216"/>
      <c r="U653" s="216"/>
      <c r="V653" s="216"/>
      <c r="W653" s="216"/>
      <c r="X653" s="217"/>
      <c r="AT653" s="218" t="s">
        <v>149</v>
      </c>
      <c r="AU653" s="218" t="s">
        <v>84</v>
      </c>
      <c r="AV653" s="13" t="s">
        <v>82</v>
      </c>
      <c r="AW653" s="13" t="s">
        <v>5</v>
      </c>
      <c r="AX653" s="13" t="s">
        <v>74</v>
      </c>
      <c r="AY653" s="218" t="s">
        <v>140</v>
      </c>
    </row>
    <row r="654" spans="1:65" s="13" customFormat="1" ht="11.25">
      <c r="B654" s="209"/>
      <c r="C654" s="210"/>
      <c r="D654" s="204" t="s">
        <v>149</v>
      </c>
      <c r="E654" s="211" t="s">
        <v>1</v>
      </c>
      <c r="F654" s="212" t="s">
        <v>234</v>
      </c>
      <c r="G654" s="210"/>
      <c r="H654" s="211" t="s">
        <v>1</v>
      </c>
      <c r="I654" s="213"/>
      <c r="J654" s="213"/>
      <c r="K654" s="210"/>
      <c r="L654" s="210"/>
      <c r="M654" s="214"/>
      <c r="N654" s="215"/>
      <c r="O654" s="216"/>
      <c r="P654" s="216"/>
      <c r="Q654" s="216"/>
      <c r="R654" s="216"/>
      <c r="S654" s="216"/>
      <c r="T654" s="216"/>
      <c r="U654" s="216"/>
      <c r="V654" s="216"/>
      <c r="W654" s="216"/>
      <c r="X654" s="217"/>
      <c r="AT654" s="218" t="s">
        <v>149</v>
      </c>
      <c r="AU654" s="218" t="s">
        <v>84</v>
      </c>
      <c r="AV654" s="13" t="s">
        <v>82</v>
      </c>
      <c r="AW654" s="13" t="s">
        <v>5</v>
      </c>
      <c r="AX654" s="13" t="s">
        <v>74</v>
      </c>
      <c r="AY654" s="218" t="s">
        <v>140</v>
      </c>
    </row>
    <row r="655" spans="1:65" s="14" customFormat="1" ht="11.25">
      <c r="B655" s="219"/>
      <c r="C655" s="220"/>
      <c r="D655" s="204" t="s">
        <v>149</v>
      </c>
      <c r="E655" s="221" t="s">
        <v>1</v>
      </c>
      <c r="F655" s="222" t="s">
        <v>648</v>
      </c>
      <c r="G655" s="220"/>
      <c r="H655" s="223">
        <v>38.392000000000003</v>
      </c>
      <c r="I655" s="224"/>
      <c r="J655" s="224"/>
      <c r="K655" s="220"/>
      <c r="L655" s="220"/>
      <c r="M655" s="225"/>
      <c r="N655" s="226"/>
      <c r="O655" s="227"/>
      <c r="P655" s="227"/>
      <c r="Q655" s="227"/>
      <c r="R655" s="227"/>
      <c r="S655" s="227"/>
      <c r="T655" s="227"/>
      <c r="U655" s="227"/>
      <c r="V655" s="227"/>
      <c r="W655" s="227"/>
      <c r="X655" s="228"/>
      <c r="AT655" s="229" t="s">
        <v>149</v>
      </c>
      <c r="AU655" s="229" t="s">
        <v>84</v>
      </c>
      <c r="AV655" s="14" t="s">
        <v>84</v>
      </c>
      <c r="AW655" s="14" t="s">
        <v>5</v>
      </c>
      <c r="AX655" s="14" t="s">
        <v>74</v>
      </c>
      <c r="AY655" s="229" t="s">
        <v>140</v>
      </c>
    </row>
    <row r="656" spans="1:65" s="16" customFormat="1" ht="11.25">
      <c r="B656" s="241"/>
      <c r="C656" s="242"/>
      <c r="D656" s="204" t="s">
        <v>149</v>
      </c>
      <c r="E656" s="243" t="s">
        <v>1</v>
      </c>
      <c r="F656" s="244" t="s">
        <v>154</v>
      </c>
      <c r="G656" s="242"/>
      <c r="H656" s="245">
        <v>38.392000000000003</v>
      </c>
      <c r="I656" s="246"/>
      <c r="J656" s="246"/>
      <c r="K656" s="242"/>
      <c r="L656" s="242"/>
      <c r="M656" s="247"/>
      <c r="N656" s="248"/>
      <c r="O656" s="249"/>
      <c r="P656" s="249"/>
      <c r="Q656" s="249"/>
      <c r="R656" s="249"/>
      <c r="S656" s="249"/>
      <c r="T656" s="249"/>
      <c r="U656" s="249"/>
      <c r="V656" s="249"/>
      <c r="W656" s="249"/>
      <c r="X656" s="250"/>
      <c r="AT656" s="251" t="s">
        <v>149</v>
      </c>
      <c r="AU656" s="251" t="s">
        <v>84</v>
      </c>
      <c r="AV656" s="16" t="s">
        <v>147</v>
      </c>
      <c r="AW656" s="16" t="s">
        <v>5</v>
      </c>
      <c r="AX656" s="16" t="s">
        <v>82</v>
      </c>
      <c r="AY656" s="251" t="s">
        <v>140</v>
      </c>
    </row>
    <row r="657" spans="1:65" s="2" customFormat="1" ht="48">
      <c r="A657" s="35"/>
      <c r="B657" s="36"/>
      <c r="C657" s="252" t="s">
        <v>649</v>
      </c>
      <c r="D657" s="252" t="s">
        <v>224</v>
      </c>
      <c r="E657" s="253" t="s">
        <v>650</v>
      </c>
      <c r="F657" s="254" t="s">
        <v>651</v>
      </c>
      <c r="G657" s="255" t="s">
        <v>145</v>
      </c>
      <c r="H657" s="256">
        <v>44.151000000000003</v>
      </c>
      <c r="I657" s="257"/>
      <c r="J657" s="258"/>
      <c r="K657" s="259">
        <f>ROUND(P657*H657,2)</f>
        <v>0</v>
      </c>
      <c r="L657" s="254" t="s">
        <v>146</v>
      </c>
      <c r="M657" s="260"/>
      <c r="N657" s="261" t="s">
        <v>1</v>
      </c>
      <c r="O657" s="198" t="s">
        <v>37</v>
      </c>
      <c r="P657" s="199">
        <f>I657+J657</f>
        <v>0</v>
      </c>
      <c r="Q657" s="199">
        <f>ROUND(I657*H657,2)</f>
        <v>0</v>
      </c>
      <c r="R657" s="199">
        <f>ROUND(J657*H657,2)</f>
        <v>0</v>
      </c>
      <c r="S657" s="72"/>
      <c r="T657" s="200">
        <f>S657*H657</f>
        <v>0</v>
      </c>
      <c r="U657" s="200">
        <v>0</v>
      </c>
      <c r="V657" s="200">
        <f>U657*H657</f>
        <v>0</v>
      </c>
      <c r="W657" s="200">
        <v>0</v>
      </c>
      <c r="X657" s="201">
        <f>W657*H657</f>
        <v>0</v>
      </c>
      <c r="Y657" s="35"/>
      <c r="Z657" s="35"/>
      <c r="AA657" s="35"/>
      <c r="AB657" s="35"/>
      <c r="AC657" s="35"/>
      <c r="AD657" s="35"/>
      <c r="AE657" s="35"/>
      <c r="AR657" s="202" t="s">
        <v>232</v>
      </c>
      <c r="AT657" s="202" t="s">
        <v>224</v>
      </c>
      <c r="AU657" s="202" t="s">
        <v>84</v>
      </c>
      <c r="AY657" s="18" t="s">
        <v>140</v>
      </c>
      <c r="BE657" s="203">
        <f>IF(O657="základní",K657,0)</f>
        <v>0</v>
      </c>
      <c r="BF657" s="203">
        <f>IF(O657="snížená",K657,0)</f>
        <v>0</v>
      </c>
      <c r="BG657" s="203">
        <f>IF(O657="zákl. přenesená",K657,0)</f>
        <v>0</v>
      </c>
      <c r="BH657" s="203">
        <f>IF(O657="sníž. přenesená",K657,0)</f>
        <v>0</v>
      </c>
      <c r="BI657" s="203">
        <f>IF(O657="nulová",K657,0)</f>
        <v>0</v>
      </c>
      <c r="BJ657" s="18" t="s">
        <v>82</v>
      </c>
      <c r="BK657" s="203">
        <f>ROUND(P657*H657,2)</f>
        <v>0</v>
      </c>
      <c r="BL657" s="18" t="s">
        <v>191</v>
      </c>
      <c r="BM657" s="202" t="s">
        <v>652</v>
      </c>
    </row>
    <row r="658" spans="1:65" s="2" customFormat="1" ht="29.25">
      <c r="A658" s="35"/>
      <c r="B658" s="36"/>
      <c r="C658" s="37"/>
      <c r="D658" s="204" t="s">
        <v>148</v>
      </c>
      <c r="E658" s="37"/>
      <c r="F658" s="205" t="s">
        <v>651</v>
      </c>
      <c r="G658" s="37"/>
      <c r="H658" s="37"/>
      <c r="I658" s="206"/>
      <c r="J658" s="206"/>
      <c r="K658" s="37"/>
      <c r="L658" s="37"/>
      <c r="M658" s="40"/>
      <c r="N658" s="207"/>
      <c r="O658" s="208"/>
      <c r="P658" s="72"/>
      <c r="Q658" s="72"/>
      <c r="R658" s="72"/>
      <c r="S658" s="72"/>
      <c r="T658" s="72"/>
      <c r="U658" s="72"/>
      <c r="V658" s="72"/>
      <c r="W658" s="72"/>
      <c r="X658" s="73"/>
      <c r="Y658" s="35"/>
      <c r="Z658" s="35"/>
      <c r="AA658" s="35"/>
      <c r="AB658" s="35"/>
      <c r="AC658" s="35"/>
      <c r="AD658" s="35"/>
      <c r="AE658" s="35"/>
      <c r="AT658" s="18" t="s">
        <v>148</v>
      </c>
      <c r="AU658" s="18" t="s">
        <v>84</v>
      </c>
    </row>
    <row r="659" spans="1:65" s="14" customFormat="1" ht="11.25">
      <c r="B659" s="219"/>
      <c r="C659" s="220"/>
      <c r="D659" s="204" t="s">
        <v>149</v>
      </c>
      <c r="E659" s="221" t="s">
        <v>1</v>
      </c>
      <c r="F659" s="222" t="s">
        <v>653</v>
      </c>
      <c r="G659" s="220"/>
      <c r="H659" s="223">
        <v>44.151000000000003</v>
      </c>
      <c r="I659" s="224"/>
      <c r="J659" s="224"/>
      <c r="K659" s="220"/>
      <c r="L659" s="220"/>
      <c r="M659" s="225"/>
      <c r="N659" s="226"/>
      <c r="O659" s="227"/>
      <c r="P659" s="227"/>
      <c r="Q659" s="227"/>
      <c r="R659" s="227"/>
      <c r="S659" s="227"/>
      <c r="T659" s="227"/>
      <c r="U659" s="227"/>
      <c r="V659" s="227"/>
      <c r="W659" s="227"/>
      <c r="X659" s="228"/>
      <c r="AT659" s="229" t="s">
        <v>149</v>
      </c>
      <c r="AU659" s="229" t="s">
        <v>84</v>
      </c>
      <c r="AV659" s="14" t="s">
        <v>84</v>
      </c>
      <c r="AW659" s="14" t="s">
        <v>5</v>
      </c>
      <c r="AX659" s="14" t="s">
        <v>74</v>
      </c>
      <c r="AY659" s="229" t="s">
        <v>140</v>
      </c>
    </row>
    <row r="660" spans="1:65" s="16" customFormat="1" ht="11.25">
      <c r="B660" s="241"/>
      <c r="C660" s="242"/>
      <c r="D660" s="204" t="s">
        <v>149</v>
      </c>
      <c r="E660" s="243" t="s">
        <v>1</v>
      </c>
      <c r="F660" s="244" t="s">
        <v>154</v>
      </c>
      <c r="G660" s="242"/>
      <c r="H660" s="245">
        <v>44.151000000000003</v>
      </c>
      <c r="I660" s="246"/>
      <c r="J660" s="246"/>
      <c r="K660" s="242"/>
      <c r="L660" s="242"/>
      <c r="M660" s="247"/>
      <c r="N660" s="248"/>
      <c r="O660" s="249"/>
      <c r="P660" s="249"/>
      <c r="Q660" s="249"/>
      <c r="R660" s="249"/>
      <c r="S660" s="249"/>
      <c r="T660" s="249"/>
      <c r="U660" s="249"/>
      <c r="V660" s="249"/>
      <c r="W660" s="249"/>
      <c r="X660" s="250"/>
      <c r="AT660" s="251" t="s">
        <v>149</v>
      </c>
      <c r="AU660" s="251" t="s">
        <v>84</v>
      </c>
      <c r="AV660" s="16" t="s">
        <v>147</v>
      </c>
      <c r="AW660" s="16" t="s">
        <v>5</v>
      </c>
      <c r="AX660" s="16" t="s">
        <v>82</v>
      </c>
      <c r="AY660" s="251" t="s">
        <v>140</v>
      </c>
    </row>
    <row r="661" spans="1:65" s="2" customFormat="1" ht="44.25" customHeight="1">
      <c r="A661" s="35"/>
      <c r="B661" s="36"/>
      <c r="C661" s="190" t="s">
        <v>408</v>
      </c>
      <c r="D661" s="190" t="s">
        <v>142</v>
      </c>
      <c r="E661" s="191" t="s">
        <v>654</v>
      </c>
      <c r="F661" s="192" t="s">
        <v>655</v>
      </c>
      <c r="G661" s="193" t="s">
        <v>145</v>
      </c>
      <c r="H661" s="194">
        <v>38.392000000000003</v>
      </c>
      <c r="I661" s="195"/>
      <c r="J661" s="195"/>
      <c r="K661" s="196">
        <f>ROUND(P661*H661,2)</f>
        <v>0</v>
      </c>
      <c r="L661" s="192" t="s">
        <v>146</v>
      </c>
      <c r="M661" s="40"/>
      <c r="N661" s="197" t="s">
        <v>1</v>
      </c>
      <c r="O661" s="198" t="s">
        <v>37</v>
      </c>
      <c r="P661" s="199">
        <f>I661+J661</f>
        <v>0</v>
      </c>
      <c r="Q661" s="199">
        <f>ROUND(I661*H661,2)</f>
        <v>0</v>
      </c>
      <c r="R661" s="199">
        <f>ROUND(J661*H661,2)</f>
        <v>0</v>
      </c>
      <c r="S661" s="72"/>
      <c r="T661" s="200">
        <f>S661*H661</f>
        <v>0</v>
      </c>
      <c r="U661" s="200">
        <v>0</v>
      </c>
      <c r="V661" s="200">
        <f>U661*H661</f>
        <v>0</v>
      </c>
      <c r="W661" s="200">
        <v>0</v>
      </c>
      <c r="X661" s="201">
        <f>W661*H661</f>
        <v>0</v>
      </c>
      <c r="Y661" s="35"/>
      <c r="Z661" s="35"/>
      <c r="AA661" s="35"/>
      <c r="AB661" s="35"/>
      <c r="AC661" s="35"/>
      <c r="AD661" s="35"/>
      <c r="AE661" s="35"/>
      <c r="AR661" s="202" t="s">
        <v>191</v>
      </c>
      <c r="AT661" s="202" t="s">
        <v>142</v>
      </c>
      <c r="AU661" s="202" t="s">
        <v>84</v>
      </c>
      <c r="AY661" s="18" t="s">
        <v>140</v>
      </c>
      <c r="BE661" s="203">
        <f>IF(O661="základní",K661,0)</f>
        <v>0</v>
      </c>
      <c r="BF661" s="203">
        <f>IF(O661="snížená",K661,0)</f>
        <v>0</v>
      </c>
      <c r="BG661" s="203">
        <f>IF(O661="zákl. přenesená",K661,0)</f>
        <v>0</v>
      </c>
      <c r="BH661" s="203">
        <f>IF(O661="sníž. přenesená",K661,0)</f>
        <v>0</v>
      </c>
      <c r="BI661" s="203">
        <f>IF(O661="nulová",K661,0)</f>
        <v>0</v>
      </c>
      <c r="BJ661" s="18" t="s">
        <v>82</v>
      </c>
      <c r="BK661" s="203">
        <f>ROUND(P661*H661,2)</f>
        <v>0</v>
      </c>
      <c r="BL661" s="18" t="s">
        <v>191</v>
      </c>
      <c r="BM661" s="202" t="s">
        <v>656</v>
      </c>
    </row>
    <row r="662" spans="1:65" s="2" customFormat="1" ht="29.25">
      <c r="A662" s="35"/>
      <c r="B662" s="36"/>
      <c r="C662" s="37"/>
      <c r="D662" s="204" t="s">
        <v>148</v>
      </c>
      <c r="E662" s="37"/>
      <c r="F662" s="205" t="s">
        <v>655</v>
      </c>
      <c r="G662" s="37"/>
      <c r="H662" s="37"/>
      <c r="I662" s="206"/>
      <c r="J662" s="206"/>
      <c r="K662" s="37"/>
      <c r="L662" s="37"/>
      <c r="M662" s="40"/>
      <c r="N662" s="207"/>
      <c r="O662" s="208"/>
      <c r="P662" s="72"/>
      <c r="Q662" s="72"/>
      <c r="R662" s="72"/>
      <c r="S662" s="72"/>
      <c r="T662" s="72"/>
      <c r="U662" s="72"/>
      <c r="V662" s="72"/>
      <c r="W662" s="72"/>
      <c r="X662" s="73"/>
      <c r="Y662" s="35"/>
      <c r="Z662" s="35"/>
      <c r="AA662" s="35"/>
      <c r="AB662" s="35"/>
      <c r="AC662" s="35"/>
      <c r="AD662" s="35"/>
      <c r="AE662" s="35"/>
      <c r="AT662" s="18" t="s">
        <v>148</v>
      </c>
      <c r="AU662" s="18" t="s">
        <v>84</v>
      </c>
    </row>
    <row r="663" spans="1:65" s="13" customFormat="1" ht="11.25">
      <c r="B663" s="209"/>
      <c r="C663" s="210"/>
      <c r="D663" s="204" t="s">
        <v>149</v>
      </c>
      <c r="E663" s="211" t="s">
        <v>1</v>
      </c>
      <c r="F663" s="212" t="s">
        <v>657</v>
      </c>
      <c r="G663" s="210"/>
      <c r="H663" s="211" t="s">
        <v>1</v>
      </c>
      <c r="I663" s="213"/>
      <c r="J663" s="213"/>
      <c r="K663" s="210"/>
      <c r="L663" s="210"/>
      <c r="M663" s="214"/>
      <c r="N663" s="215"/>
      <c r="O663" s="216"/>
      <c r="P663" s="216"/>
      <c r="Q663" s="216"/>
      <c r="R663" s="216"/>
      <c r="S663" s="216"/>
      <c r="T663" s="216"/>
      <c r="U663" s="216"/>
      <c r="V663" s="216"/>
      <c r="W663" s="216"/>
      <c r="X663" s="217"/>
      <c r="AT663" s="218" t="s">
        <v>149</v>
      </c>
      <c r="AU663" s="218" t="s">
        <v>84</v>
      </c>
      <c r="AV663" s="13" t="s">
        <v>82</v>
      </c>
      <c r="AW663" s="13" t="s">
        <v>5</v>
      </c>
      <c r="AX663" s="13" t="s">
        <v>74</v>
      </c>
      <c r="AY663" s="218" t="s">
        <v>140</v>
      </c>
    </row>
    <row r="664" spans="1:65" s="13" customFormat="1" ht="11.25">
      <c r="B664" s="209"/>
      <c r="C664" s="210"/>
      <c r="D664" s="204" t="s">
        <v>149</v>
      </c>
      <c r="E664" s="211" t="s">
        <v>1</v>
      </c>
      <c r="F664" s="212" t="s">
        <v>234</v>
      </c>
      <c r="G664" s="210"/>
      <c r="H664" s="211" t="s">
        <v>1</v>
      </c>
      <c r="I664" s="213"/>
      <c r="J664" s="213"/>
      <c r="K664" s="210"/>
      <c r="L664" s="210"/>
      <c r="M664" s="214"/>
      <c r="N664" s="215"/>
      <c r="O664" s="216"/>
      <c r="P664" s="216"/>
      <c r="Q664" s="216"/>
      <c r="R664" s="216"/>
      <c r="S664" s="216"/>
      <c r="T664" s="216"/>
      <c r="U664" s="216"/>
      <c r="V664" s="216"/>
      <c r="W664" s="216"/>
      <c r="X664" s="217"/>
      <c r="AT664" s="218" t="s">
        <v>149</v>
      </c>
      <c r="AU664" s="218" t="s">
        <v>84</v>
      </c>
      <c r="AV664" s="13" t="s">
        <v>82</v>
      </c>
      <c r="AW664" s="13" t="s">
        <v>5</v>
      </c>
      <c r="AX664" s="13" t="s">
        <v>74</v>
      </c>
      <c r="AY664" s="218" t="s">
        <v>140</v>
      </c>
    </row>
    <row r="665" spans="1:65" s="14" customFormat="1" ht="11.25">
      <c r="B665" s="219"/>
      <c r="C665" s="220"/>
      <c r="D665" s="204" t="s">
        <v>149</v>
      </c>
      <c r="E665" s="221" t="s">
        <v>1</v>
      </c>
      <c r="F665" s="222" t="s">
        <v>648</v>
      </c>
      <c r="G665" s="220"/>
      <c r="H665" s="223">
        <v>38.392000000000003</v>
      </c>
      <c r="I665" s="224"/>
      <c r="J665" s="224"/>
      <c r="K665" s="220"/>
      <c r="L665" s="220"/>
      <c r="M665" s="225"/>
      <c r="N665" s="226"/>
      <c r="O665" s="227"/>
      <c r="P665" s="227"/>
      <c r="Q665" s="227"/>
      <c r="R665" s="227"/>
      <c r="S665" s="227"/>
      <c r="T665" s="227"/>
      <c r="U665" s="227"/>
      <c r="V665" s="227"/>
      <c r="W665" s="227"/>
      <c r="X665" s="228"/>
      <c r="AT665" s="229" t="s">
        <v>149</v>
      </c>
      <c r="AU665" s="229" t="s">
        <v>84</v>
      </c>
      <c r="AV665" s="14" t="s">
        <v>84</v>
      </c>
      <c r="AW665" s="14" t="s">
        <v>5</v>
      </c>
      <c r="AX665" s="14" t="s">
        <v>74</v>
      </c>
      <c r="AY665" s="229" t="s">
        <v>140</v>
      </c>
    </row>
    <row r="666" spans="1:65" s="16" customFormat="1" ht="11.25">
      <c r="B666" s="241"/>
      <c r="C666" s="242"/>
      <c r="D666" s="204" t="s">
        <v>149</v>
      </c>
      <c r="E666" s="243" t="s">
        <v>1</v>
      </c>
      <c r="F666" s="244" t="s">
        <v>154</v>
      </c>
      <c r="G666" s="242"/>
      <c r="H666" s="245">
        <v>38.392000000000003</v>
      </c>
      <c r="I666" s="246"/>
      <c r="J666" s="246"/>
      <c r="K666" s="242"/>
      <c r="L666" s="242"/>
      <c r="M666" s="247"/>
      <c r="N666" s="248"/>
      <c r="O666" s="249"/>
      <c r="P666" s="249"/>
      <c r="Q666" s="249"/>
      <c r="R666" s="249"/>
      <c r="S666" s="249"/>
      <c r="T666" s="249"/>
      <c r="U666" s="249"/>
      <c r="V666" s="249"/>
      <c r="W666" s="249"/>
      <c r="X666" s="250"/>
      <c r="AT666" s="251" t="s">
        <v>149</v>
      </c>
      <c r="AU666" s="251" t="s">
        <v>84</v>
      </c>
      <c r="AV666" s="16" t="s">
        <v>147</v>
      </c>
      <c r="AW666" s="16" t="s">
        <v>5</v>
      </c>
      <c r="AX666" s="16" t="s">
        <v>82</v>
      </c>
      <c r="AY666" s="251" t="s">
        <v>140</v>
      </c>
    </row>
    <row r="667" spans="1:65" s="2" customFormat="1" ht="24">
      <c r="A667" s="35"/>
      <c r="B667" s="36"/>
      <c r="C667" s="190" t="s">
        <v>658</v>
      </c>
      <c r="D667" s="190" t="s">
        <v>142</v>
      </c>
      <c r="E667" s="191" t="s">
        <v>659</v>
      </c>
      <c r="F667" s="192" t="s">
        <v>660</v>
      </c>
      <c r="G667" s="193" t="s">
        <v>317</v>
      </c>
      <c r="H667" s="194">
        <v>127.32</v>
      </c>
      <c r="I667" s="195"/>
      <c r="J667" s="195"/>
      <c r="K667" s="196">
        <f>ROUND(P667*H667,2)</f>
        <v>0</v>
      </c>
      <c r="L667" s="192" t="s">
        <v>146</v>
      </c>
      <c r="M667" s="40"/>
      <c r="N667" s="197" t="s">
        <v>1</v>
      </c>
      <c r="O667" s="198" t="s">
        <v>37</v>
      </c>
      <c r="P667" s="199">
        <f>I667+J667</f>
        <v>0</v>
      </c>
      <c r="Q667" s="199">
        <f>ROUND(I667*H667,2)</f>
        <v>0</v>
      </c>
      <c r="R667" s="199">
        <f>ROUND(J667*H667,2)</f>
        <v>0</v>
      </c>
      <c r="S667" s="72"/>
      <c r="T667" s="200">
        <f>S667*H667</f>
        <v>0</v>
      </c>
      <c r="U667" s="200">
        <v>0</v>
      </c>
      <c r="V667" s="200">
        <f>U667*H667</f>
        <v>0</v>
      </c>
      <c r="W667" s="200">
        <v>0</v>
      </c>
      <c r="X667" s="201">
        <f>W667*H667</f>
        <v>0</v>
      </c>
      <c r="Y667" s="35"/>
      <c r="Z667" s="35"/>
      <c r="AA667" s="35"/>
      <c r="AB667" s="35"/>
      <c r="AC667" s="35"/>
      <c r="AD667" s="35"/>
      <c r="AE667" s="35"/>
      <c r="AR667" s="202" t="s">
        <v>191</v>
      </c>
      <c r="AT667" s="202" t="s">
        <v>142</v>
      </c>
      <c r="AU667" s="202" t="s">
        <v>84</v>
      </c>
      <c r="AY667" s="18" t="s">
        <v>140</v>
      </c>
      <c r="BE667" s="203">
        <f>IF(O667="základní",K667,0)</f>
        <v>0</v>
      </c>
      <c r="BF667" s="203">
        <f>IF(O667="snížená",K667,0)</f>
        <v>0</v>
      </c>
      <c r="BG667" s="203">
        <f>IF(O667="zákl. přenesená",K667,0)</f>
        <v>0</v>
      </c>
      <c r="BH667" s="203">
        <f>IF(O667="sníž. přenesená",K667,0)</f>
        <v>0</v>
      </c>
      <c r="BI667" s="203">
        <f>IF(O667="nulová",K667,0)</f>
        <v>0</v>
      </c>
      <c r="BJ667" s="18" t="s">
        <v>82</v>
      </c>
      <c r="BK667" s="203">
        <f>ROUND(P667*H667,2)</f>
        <v>0</v>
      </c>
      <c r="BL667" s="18" t="s">
        <v>191</v>
      </c>
      <c r="BM667" s="202" t="s">
        <v>661</v>
      </c>
    </row>
    <row r="668" spans="1:65" s="2" customFormat="1" ht="19.5">
      <c r="A668" s="35"/>
      <c r="B668" s="36"/>
      <c r="C668" s="37"/>
      <c r="D668" s="204" t="s">
        <v>148</v>
      </c>
      <c r="E668" s="37"/>
      <c r="F668" s="205" t="s">
        <v>660</v>
      </c>
      <c r="G668" s="37"/>
      <c r="H668" s="37"/>
      <c r="I668" s="206"/>
      <c r="J668" s="206"/>
      <c r="K668" s="37"/>
      <c r="L668" s="37"/>
      <c r="M668" s="40"/>
      <c r="N668" s="207"/>
      <c r="O668" s="208"/>
      <c r="P668" s="72"/>
      <c r="Q668" s="72"/>
      <c r="R668" s="72"/>
      <c r="S668" s="72"/>
      <c r="T668" s="72"/>
      <c r="U668" s="72"/>
      <c r="V668" s="72"/>
      <c r="W668" s="72"/>
      <c r="X668" s="73"/>
      <c r="Y668" s="35"/>
      <c r="Z668" s="35"/>
      <c r="AA668" s="35"/>
      <c r="AB668" s="35"/>
      <c r="AC668" s="35"/>
      <c r="AD668" s="35"/>
      <c r="AE668" s="35"/>
      <c r="AT668" s="18" t="s">
        <v>148</v>
      </c>
      <c r="AU668" s="18" t="s">
        <v>84</v>
      </c>
    </row>
    <row r="669" spans="1:65" s="13" customFormat="1" ht="11.25">
      <c r="B669" s="209"/>
      <c r="C669" s="210"/>
      <c r="D669" s="204" t="s">
        <v>149</v>
      </c>
      <c r="E669" s="211" t="s">
        <v>1</v>
      </c>
      <c r="F669" s="212" t="s">
        <v>657</v>
      </c>
      <c r="G669" s="210"/>
      <c r="H669" s="211" t="s">
        <v>1</v>
      </c>
      <c r="I669" s="213"/>
      <c r="J669" s="213"/>
      <c r="K669" s="210"/>
      <c r="L669" s="210"/>
      <c r="M669" s="214"/>
      <c r="N669" s="215"/>
      <c r="O669" s="216"/>
      <c r="P669" s="216"/>
      <c r="Q669" s="216"/>
      <c r="R669" s="216"/>
      <c r="S669" s="216"/>
      <c r="T669" s="216"/>
      <c r="U669" s="216"/>
      <c r="V669" s="216"/>
      <c r="W669" s="216"/>
      <c r="X669" s="217"/>
      <c r="AT669" s="218" t="s">
        <v>149</v>
      </c>
      <c r="AU669" s="218" t="s">
        <v>84</v>
      </c>
      <c r="AV669" s="13" t="s">
        <v>82</v>
      </c>
      <c r="AW669" s="13" t="s">
        <v>5</v>
      </c>
      <c r="AX669" s="13" t="s">
        <v>74</v>
      </c>
      <c r="AY669" s="218" t="s">
        <v>140</v>
      </c>
    </row>
    <row r="670" spans="1:65" s="14" customFormat="1" ht="11.25">
      <c r="B670" s="219"/>
      <c r="C670" s="220"/>
      <c r="D670" s="204" t="s">
        <v>149</v>
      </c>
      <c r="E670" s="221" t="s">
        <v>1</v>
      </c>
      <c r="F670" s="222" t="s">
        <v>662</v>
      </c>
      <c r="G670" s="220"/>
      <c r="H670" s="223">
        <v>127.32</v>
      </c>
      <c r="I670" s="224"/>
      <c r="J670" s="224"/>
      <c r="K670" s="220"/>
      <c r="L670" s="220"/>
      <c r="M670" s="225"/>
      <c r="N670" s="226"/>
      <c r="O670" s="227"/>
      <c r="P670" s="227"/>
      <c r="Q670" s="227"/>
      <c r="R670" s="227"/>
      <c r="S670" s="227"/>
      <c r="T670" s="227"/>
      <c r="U670" s="227"/>
      <c r="V670" s="227"/>
      <c r="W670" s="227"/>
      <c r="X670" s="228"/>
      <c r="AT670" s="229" t="s">
        <v>149</v>
      </c>
      <c r="AU670" s="229" t="s">
        <v>84</v>
      </c>
      <c r="AV670" s="14" t="s">
        <v>84</v>
      </c>
      <c r="AW670" s="14" t="s">
        <v>5</v>
      </c>
      <c r="AX670" s="14" t="s">
        <v>74</v>
      </c>
      <c r="AY670" s="229" t="s">
        <v>140</v>
      </c>
    </row>
    <row r="671" spans="1:65" s="15" customFormat="1" ht="11.25">
      <c r="B671" s="230"/>
      <c r="C671" s="231"/>
      <c r="D671" s="204" t="s">
        <v>149</v>
      </c>
      <c r="E671" s="232" t="s">
        <v>1</v>
      </c>
      <c r="F671" s="233" t="s">
        <v>152</v>
      </c>
      <c r="G671" s="231"/>
      <c r="H671" s="234">
        <v>127.32</v>
      </c>
      <c r="I671" s="235"/>
      <c r="J671" s="235"/>
      <c r="K671" s="231"/>
      <c r="L671" s="231"/>
      <c r="M671" s="236"/>
      <c r="N671" s="237"/>
      <c r="O671" s="238"/>
      <c r="P671" s="238"/>
      <c r="Q671" s="238"/>
      <c r="R671" s="238"/>
      <c r="S671" s="238"/>
      <c r="T671" s="238"/>
      <c r="U671" s="238"/>
      <c r="V671" s="238"/>
      <c r="W671" s="238"/>
      <c r="X671" s="239"/>
      <c r="AT671" s="240" t="s">
        <v>149</v>
      </c>
      <c r="AU671" s="240" t="s">
        <v>84</v>
      </c>
      <c r="AV671" s="15" t="s">
        <v>153</v>
      </c>
      <c r="AW671" s="15" t="s">
        <v>5</v>
      </c>
      <c r="AX671" s="15" t="s">
        <v>74</v>
      </c>
      <c r="AY671" s="240" t="s">
        <v>140</v>
      </c>
    </row>
    <row r="672" spans="1:65" s="16" customFormat="1" ht="11.25">
      <c r="B672" s="241"/>
      <c r="C672" s="242"/>
      <c r="D672" s="204" t="s">
        <v>149</v>
      </c>
      <c r="E672" s="243" t="s">
        <v>1</v>
      </c>
      <c r="F672" s="244" t="s">
        <v>154</v>
      </c>
      <c r="G672" s="242"/>
      <c r="H672" s="245">
        <v>127.32</v>
      </c>
      <c r="I672" s="246"/>
      <c r="J672" s="246"/>
      <c r="K672" s="242"/>
      <c r="L672" s="242"/>
      <c r="M672" s="247"/>
      <c r="N672" s="248"/>
      <c r="O672" s="249"/>
      <c r="P672" s="249"/>
      <c r="Q672" s="249"/>
      <c r="R672" s="249"/>
      <c r="S672" s="249"/>
      <c r="T672" s="249"/>
      <c r="U672" s="249"/>
      <c r="V672" s="249"/>
      <c r="W672" s="249"/>
      <c r="X672" s="250"/>
      <c r="AT672" s="251" t="s">
        <v>149</v>
      </c>
      <c r="AU672" s="251" t="s">
        <v>84</v>
      </c>
      <c r="AV672" s="16" t="s">
        <v>147</v>
      </c>
      <c r="AW672" s="16" t="s">
        <v>5</v>
      </c>
      <c r="AX672" s="16" t="s">
        <v>82</v>
      </c>
      <c r="AY672" s="251" t="s">
        <v>140</v>
      </c>
    </row>
    <row r="673" spans="1:65" s="2" customFormat="1" ht="33" customHeight="1">
      <c r="A673" s="35"/>
      <c r="B673" s="36"/>
      <c r="C673" s="190" t="s">
        <v>412</v>
      </c>
      <c r="D673" s="190" t="s">
        <v>142</v>
      </c>
      <c r="E673" s="191" t="s">
        <v>663</v>
      </c>
      <c r="F673" s="192" t="s">
        <v>664</v>
      </c>
      <c r="G673" s="193" t="s">
        <v>145</v>
      </c>
      <c r="H673" s="194">
        <v>24.75</v>
      </c>
      <c r="I673" s="195"/>
      <c r="J673" s="195"/>
      <c r="K673" s="196">
        <f>ROUND(P673*H673,2)</f>
        <v>0</v>
      </c>
      <c r="L673" s="192" t="s">
        <v>146</v>
      </c>
      <c r="M673" s="40"/>
      <c r="N673" s="197" t="s">
        <v>1</v>
      </c>
      <c r="O673" s="198" t="s">
        <v>37</v>
      </c>
      <c r="P673" s="199">
        <f>I673+J673</f>
        <v>0</v>
      </c>
      <c r="Q673" s="199">
        <f>ROUND(I673*H673,2)</f>
        <v>0</v>
      </c>
      <c r="R673" s="199">
        <f>ROUND(J673*H673,2)</f>
        <v>0</v>
      </c>
      <c r="S673" s="72"/>
      <c r="T673" s="200">
        <f>S673*H673</f>
        <v>0</v>
      </c>
      <c r="U673" s="200">
        <v>0</v>
      </c>
      <c r="V673" s="200">
        <f>U673*H673</f>
        <v>0</v>
      </c>
      <c r="W673" s="200">
        <v>0</v>
      </c>
      <c r="X673" s="201">
        <f>W673*H673</f>
        <v>0</v>
      </c>
      <c r="Y673" s="35"/>
      <c r="Z673" s="35"/>
      <c r="AA673" s="35"/>
      <c r="AB673" s="35"/>
      <c r="AC673" s="35"/>
      <c r="AD673" s="35"/>
      <c r="AE673" s="35"/>
      <c r="AR673" s="202" t="s">
        <v>191</v>
      </c>
      <c r="AT673" s="202" t="s">
        <v>142</v>
      </c>
      <c r="AU673" s="202" t="s">
        <v>84</v>
      </c>
      <c r="AY673" s="18" t="s">
        <v>140</v>
      </c>
      <c r="BE673" s="203">
        <f>IF(O673="základní",K673,0)</f>
        <v>0</v>
      </c>
      <c r="BF673" s="203">
        <f>IF(O673="snížená",K673,0)</f>
        <v>0</v>
      </c>
      <c r="BG673" s="203">
        <f>IF(O673="zákl. přenesená",K673,0)</f>
        <v>0</v>
      </c>
      <c r="BH673" s="203">
        <f>IF(O673="sníž. přenesená",K673,0)</f>
        <v>0</v>
      </c>
      <c r="BI673" s="203">
        <f>IF(O673="nulová",K673,0)</f>
        <v>0</v>
      </c>
      <c r="BJ673" s="18" t="s">
        <v>82</v>
      </c>
      <c r="BK673" s="203">
        <f>ROUND(P673*H673,2)</f>
        <v>0</v>
      </c>
      <c r="BL673" s="18" t="s">
        <v>191</v>
      </c>
      <c r="BM673" s="202" t="s">
        <v>665</v>
      </c>
    </row>
    <row r="674" spans="1:65" s="2" customFormat="1" ht="19.5">
      <c r="A674" s="35"/>
      <c r="B674" s="36"/>
      <c r="C674" s="37"/>
      <c r="D674" s="204" t="s">
        <v>148</v>
      </c>
      <c r="E674" s="37"/>
      <c r="F674" s="205" t="s">
        <v>664</v>
      </c>
      <c r="G674" s="37"/>
      <c r="H674" s="37"/>
      <c r="I674" s="206"/>
      <c r="J674" s="206"/>
      <c r="K674" s="37"/>
      <c r="L674" s="37"/>
      <c r="M674" s="40"/>
      <c r="N674" s="207"/>
      <c r="O674" s="208"/>
      <c r="P674" s="72"/>
      <c r="Q674" s="72"/>
      <c r="R674" s="72"/>
      <c r="S674" s="72"/>
      <c r="T674" s="72"/>
      <c r="U674" s="72"/>
      <c r="V674" s="72"/>
      <c r="W674" s="72"/>
      <c r="X674" s="73"/>
      <c r="Y674" s="35"/>
      <c r="Z674" s="35"/>
      <c r="AA674" s="35"/>
      <c r="AB674" s="35"/>
      <c r="AC674" s="35"/>
      <c r="AD674" s="35"/>
      <c r="AE674" s="35"/>
      <c r="AT674" s="18" t="s">
        <v>148</v>
      </c>
      <c r="AU674" s="18" t="s">
        <v>84</v>
      </c>
    </row>
    <row r="675" spans="1:65" s="13" customFormat="1" ht="11.25">
      <c r="B675" s="209"/>
      <c r="C675" s="210"/>
      <c r="D675" s="204" t="s">
        <v>149</v>
      </c>
      <c r="E675" s="211" t="s">
        <v>1</v>
      </c>
      <c r="F675" s="212" t="s">
        <v>666</v>
      </c>
      <c r="G675" s="210"/>
      <c r="H675" s="211" t="s">
        <v>1</v>
      </c>
      <c r="I675" s="213"/>
      <c r="J675" s="213"/>
      <c r="K675" s="210"/>
      <c r="L675" s="210"/>
      <c r="M675" s="214"/>
      <c r="N675" s="215"/>
      <c r="O675" s="216"/>
      <c r="P675" s="216"/>
      <c r="Q675" s="216"/>
      <c r="R675" s="216"/>
      <c r="S675" s="216"/>
      <c r="T675" s="216"/>
      <c r="U675" s="216"/>
      <c r="V675" s="216"/>
      <c r="W675" s="216"/>
      <c r="X675" s="217"/>
      <c r="AT675" s="218" t="s">
        <v>149</v>
      </c>
      <c r="AU675" s="218" t="s">
        <v>84</v>
      </c>
      <c r="AV675" s="13" t="s">
        <v>82</v>
      </c>
      <c r="AW675" s="13" t="s">
        <v>5</v>
      </c>
      <c r="AX675" s="13" t="s">
        <v>74</v>
      </c>
      <c r="AY675" s="218" t="s">
        <v>140</v>
      </c>
    </row>
    <row r="676" spans="1:65" s="14" customFormat="1" ht="11.25">
      <c r="B676" s="219"/>
      <c r="C676" s="220"/>
      <c r="D676" s="204" t="s">
        <v>149</v>
      </c>
      <c r="E676" s="221" t="s">
        <v>1</v>
      </c>
      <c r="F676" s="222" t="s">
        <v>667</v>
      </c>
      <c r="G676" s="220"/>
      <c r="H676" s="223">
        <v>24.75</v>
      </c>
      <c r="I676" s="224"/>
      <c r="J676" s="224"/>
      <c r="K676" s="220"/>
      <c r="L676" s="220"/>
      <c r="M676" s="225"/>
      <c r="N676" s="226"/>
      <c r="O676" s="227"/>
      <c r="P676" s="227"/>
      <c r="Q676" s="227"/>
      <c r="R676" s="227"/>
      <c r="S676" s="227"/>
      <c r="T676" s="227"/>
      <c r="U676" s="227"/>
      <c r="V676" s="227"/>
      <c r="W676" s="227"/>
      <c r="X676" s="228"/>
      <c r="AT676" s="229" t="s">
        <v>149</v>
      </c>
      <c r="AU676" s="229" t="s">
        <v>84</v>
      </c>
      <c r="AV676" s="14" t="s">
        <v>84</v>
      </c>
      <c r="AW676" s="14" t="s">
        <v>5</v>
      </c>
      <c r="AX676" s="14" t="s">
        <v>74</v>
      </c>
      <c r="AY676" s="229" t="s">
        <v>140</v>
      </c>
    </row>
    <row r="677" spans="1:65" s="15" customFormat="1" ht="11.25">
      <c r="B677" s="230"/>
      <c r="C677" s="231"/>
      <c r="D677" s="204" t="s">
        <v>149</v>
      </c>
      <c r="E677" s="232" t="s">
        <v>1</v>
      </c>
      <c r="F677" s="233" t="s">
        <v>152</v>
      </c>
      <c r="G677" s="231"/>
      <c r="H677" s="234">
        <v>24.75</v>
      </c>
      <c r="I677" s="235"/>
      <c r="J677" s="235"/>
      <c r="K677" s="231"/>
      <c r="L677" s="231"/>
      <c r="M677" s="236"/>
      <c r="N677" s="237"/>
      <c r="O677" s="238"/>
      <c r="P677" s="238"/>
      <c r="Q677" s="238"/>
      <c r="R677" s="238"/>
      <c r="S677" s="238"/>
      <c r="T677" s="238"/>
      <c r="U677" s="238"/>
      <c r="V677" s="238"/>
      <c r="W677" s="238"/>
      <c r="X677" s="239"/>
      <c r="AT677" s="240" t="s">
        <v>149</v>
      </c>
      <c r="AU677" s="240" t="s">
        <v>84</v>
      </c>
      <c r="AV677" s="15" t="s">
        <v>153</v>
      </c>
      <c r="AW677" s="15" t="s">
        <v>5</v>
      </c>
      <c r="AX677" s="15" t="s">
        <v>74</v>
      </c>
      <c r="AY677" s="240" t="s">
        <v>140</v>
      </c>
    </row>
    <row r="678" spans="1:65" s="16" customFormat="1" ht="11.25">
      <c r="B678" s="241"/>
      <c r="C678" s="242"/>
      <c r="D678" s="204" t="s">
        <v>149</v>
      </c>
      <c r="E678" s="243" t="s">
        <v>1</v>
      </c>
      <c r="F678" s="244" t="s">
        <v>154</v>
      </c>
      <c r="G678" s="242"/>
      <c r="H678" s="245">
        <v>24.75</v>
      </c>
      <c r="I678" s="246"/>
      <c r="J678" s="246"/>
      <c r="K678" s="242"/>
      <c r="L678" s="242"/>
      <c r="M678" s="247"/>
      <c r="N678" s="248"/>
      <c r="O678" s="249"/>
      <c r="P678" s="249"/>
      <c r="Q678" s="249"/>
      <c r="R678" s="249"/>
      <c r="S678" s="249"/>
      <c r="T678" s="249"/>
      <c r="U678" s="249"/>
      <c r="V678" s="249"/>
      <c r="W678" s="249"/>
      <c r="X678" s="250"/>
      <c r="AT678" s="251" t="s">
        <v>149</v>
      </c>
      <c r="AU678" s="251" t="s">
        <v>84</v>
      </c>
      <c r="AV678" s="16" t="s">
        <v>147</v>
      </c>
      <c r="AW678" s="16" t="s">
        <v>5</v>
      </c>
      <c r="AX678" s="16" t="s">
        <v>82</v>
      </c>
      <c r="AY678" s="251" t="s">
        <v>140</v>
      </c>
    </row>
    <row r="679" spans="1:65" s="2" customFormat="1" ht="48">
      <c r="A679" s="35"/>
      <c r="B679" s="36"/>
      <c r="C679" s="190" t="s">
        <v>668</v>
      </c>
      <c r="D679" s="190" t="s">
        <v>142</v>
      </c>
      <c r="E679" s="191" t="s">
        <v>669</v>
      </c>
      <c r="F679" s="192" t="s">
        <v>670</v>
      </c>
      <c r="G679" s="193" t="s">
        <v>671</v>
      </c>
      <c r="H679" s="262"/>
      <c r="I679" s="195"/>
      <c r="J679" s="195"/>
      <c r="K679" s="196">
        <f>ROUND(P679*H679,2)</f>
        <v>0</v>
      </c>
      <c r="L679" s="192" t="s">
        <v>146</v>
      </c>
      <c r="M679" s="40"/>
      <c r="N679" s="197" t="s">
        <v>1</v>
      </c>
      <c r="O679" s="198" t="s">
        <v>37</v>
      </c>
      <c r="P679" s="199">
        <f>I679+J679</f>
        <v>0</v>
      </c>
      <c r="Q679" s="199">
        <f>ROUND(I679*H679,2)</f>
        <v>0</v>
      </c>
      <c r="R679" s="199">
        <f>ROUND(J679*H679,2)</f>
        <v>0</v>
      </c>
      <c r="S679" s="72"/>
      <c r="T679" s="200">
        <f>S679*H679</f>
        <v>0</v>
      </c>
      <c r="U679" s="200">
        <v>0</v>
      </c>
      <c r="V679" s="200">
        <f>U679*H679</f>
        <v>0</v>
      </c>
      <c r="W679" s="200">
        <v>0</v>
      </c>
      <c r="X679" s="201">
        <f>W679*H679</f>
        <v>0</v>
      </c>
      <c r="Y679" s="35"/>
      <c r="Z679" s="35"/>
      <c r="AA679" s="35"/>
      <c r="AB679" s="35"/>
      <c r="AC679" s="35"/>
      <c r="AD679" s="35"/>
      <c r="AE679" s="35"/>
      <c r="AR679" s="202" t="s">
        <v>191</v>
      </c>
      <c r="AT679" s="202" t="s">
        <v>142</v>
      </c>
      <c r="AU679" s="202" t="s">
        <v>84</v>
      </c>
      <c r="AY679" s="18" t="s">
        <v>140</v>
      </c>
      <c r="BE679" s="203">
        <f>IF(O679="základní",K679,0)</f>
        <v>0</v>
      </c>
      <c r="BF679" s="203">
        <f>IF(O679="snížená",K679,0)</f>
        <v>0</v>
      </c>
      <c r="BG679" s="203">
        <f>IF(O679="zákl. přenesená",K679,0)</f>
        <v>0</v>
      </c>
      <c r="BH679" s="203">
        <f>IF(O679="sníž. přenesená",K679,0)</f>
        <v>0</v>
      </c>
      <c r="BI679" s="203">
        <f>IF(O679="nulová",K679,0)</f>
        <v>0</v>
      </c>
      <c r="BJ679" s="18" t="s">
        <v>82</v>
      </c>
      <c r="BK679" s="203">
        <f>ROUND(P679*H679,2)</f>
        <v>0</v>
      </c>
      <c r="BL679" s="18" t="s">
        <v>191</v>
      </c>
      <c r="BM679" s="202" t="s">
        <v>672</v>
      </c>
    </row>
    <row r="680" spans="1:65" s="2" customFormat="1" ht="29.25">
      <c r="A680" s="35"/>
      <c r="B680" s="36"/>
      <c r="C680" s="37"/>
      <c r="D680" s="204" t="s">
        <v>148</v>
      </c>
      <c r="E680" s="37"/>
      <c r="F680" s="205" t="s">
        <v>670</v>
      </c>
      <c r="G680" s="37"/>
      <c r="H680" s="37"/>
      <c r="I680" s="206"/>
      <c r="J680" s="206"/>
      <c r="K680" s="37"/>
      <c r="L680" s="37"/>
      <c r="M680" s="40"/>
      <c r="N680" s="207"/>
      <c r="O680" s="208"/>
      <c r="P680" s="72"/>
      <c r="Q680" s="72"/>
      <c r="R680" s="72"/>
      <c r="S680" s="72"/>
      <c r="T680" s="72"/>
      <c r="U680" s="72"/>
      <c r="V680" s="72"/>
      <c r="W680" s="72"/>
      <c r="X680" s="73"/>
      <c r="Y680" s="35"/>
      <c r="Z680" s="35"/>
      <c r="AA680" s="35"/>
      <c r="AB680" s="35"/>
      <c r="AC680" s="35"/>
      <c r="AD680" s="35"/>
      <c r="AE680" s="35"/>
      <c r="AT680" s="18" t="s">
        <v>148</v>
      </c>
      <c r="AU680" s="18" t="s">
        <v>84</v>
      </c>
    </row>
    <row r="681" spans="1:65" s="12" customFormat="1" ht="22.9" customHeight="1">
      <c r="B681" s="173"/>
      <c r="C681" s="174"/>
      <c r="D681" s="175" t="s">
        <v>73</v>
      </c>
      <c r="E681" s="188" t="s">
        <v>673</v>
      </c>
      <c r="F681" s="188" t="s">
        <v>674</v>
      </c>
      <c r="G681" s="174"/>
      <c r="H681" s="174"/>
      <c r="I681" s="177"/>
      <c r="J681" s="177"/>
      <c r="K681" s="189">
        <f>BK681</f>
        <v>0</v>
      </c>
      <c r="L681" s="174"/>
      <c r="M681" s="179"/>
      <c r="N681" s="180"/>
      <c r="O681" s="181"/>
      <c r="P681" s="181"/>
      <c r="Q681" s="182">
        <f>SUM(Q682:Q703)</f>
        <v>0</v>
      </c>
      <c r="R681" s="182">
        <f>SUM(R682:R703)</f>
        <v>0</v>
      </c>
      <c r="S681" s="181"/>
      <c r="T681" s="183">
        <f>SUM(T682:T703)</f>
        <v>0</v>
      </c>
      <c r="U681" s="181"/>
      <c r="V681" s="183">
        <f>SUM(V682:V703)</f>
        <v>0</v>
      </c>
      <c r="W681" s="181"/>
      <c r="X681" s="184">
        <f>SUM(X682:X703)</f>
        <v>0</v>
      </c>
      <c r="AR681" s="185" t="s">
        <v>84</v>
      </c>
      <c r="AT681" s="186" t="s">
        <v>73</v>
      </c>
      <c r="AU681" s="186" t="s">
        <v>82</v>
      </c>
      <c r="AY681" s="185" t="s">
        <v>140</v>
      </c>
      <c r="BK681" s="187">
        <f>SUM(BK682:BK703)</f>
        <v>0</v>
      </c>
    </row>
    <row r="682" spans="1:65" s="2" customFormat="1" ht="24">
      <c r="A682" s="35"/>
      <c r="B682" s="36"/>
      <c r="C682" s="190" t="s">
        <v>415</v>
      </c>
      <c r="D682" s="190" t="s">
        <v>142</v>
      </c>
      <c r="E682" s="191" t="s">
        <v>675</v>
      </c>
      <c r="F682" s="192" t="s">
        <v>676</v>
      </c>
      <c r="G682" s="193" t="s">
        <v>145</v>
      </c>
      <c r="H682" s="194">
        <v>9.5129999999999999</v>
      </c>
      <c r="I682" s="195"/>
      <c r="J682" s="195"/>
      <c r="K682" s="196">
        <f>ROUND(P682*H682,2)</f>
        <v>0</v>
      </c>
      <c r="L682" s="192" t="s">
        <v>146</v>
      </c>
      <c r="M682" s="40"/>
      <c r="N682" s="197" t="s">
        <v>1</v>
      </c>
      <c r="O682" s="198" t="s">
        <v>37</v>
      </c>
      <c r="P682" s="199">
        <f>I682+J682</f>
        <v>0</v>
      </c>
      <c r="Q682" s="199">
        <f>ROUND(I682*H682,2)</f>
        <v>0</v>
      </c>
      <c r="R682" s="199">
        <f>ROUND(J682*H682,2)</f>
        <v>0</v>
      </c>
      <c r="S682" s="72"/>
      <c r="T682" s="200">
        <f>S682*H682</f>
        <v>0</v>
      </c>
      <c r="U682" s="200">
        <v>0</v>
      </c>
      <c r="V682" s="200">
        <f>U682*H682</f>
        <v>0</v>
      </c>
      <c r="W682" s="200">
        <v>0</v>
      </c>
      <c r="X682" s="201">
        <f>W682*H682</f>
        <v>0</v>
      </c>
      <c r="Y682" s="35"/>
      <c r="Z682" s="35"/>
      <c r="AA682" s="35"/>
      <c r="AB682" s="35"/>
      <c r="AC682" s="35"/>
      <c r="AD682" s="35"/>
      <c r="AE682" s="35"/>
      <c r="AR682" s="202" t="s">
        <v>191</v>
      </c>
      <c r="AT682" s="202" t="s">
        <v>142</v>
      </c>
      <c r="AU682" s="202" t="s">
        <v>84</v>
      </c>
      <c r="AY682" s="18" t="s">
        <v>140</v>
      </c>
      <c r="BE682" s="203">
        <f>IF(O682="základní",K682,0)</f>
        <v>0</v>
      </c>
      <c r="BF682" s="203">
        <f>IF(O682="snížená",K682,0)</f>
        <v>0</v>
      </c>
      <c r="BG682" s="203">
        <f>IF(O682="zákl. přenesená",K682,0)</f>
        <v>0</v>
      </c>
      <c r="BH682" s="203">
        <f>IF(O682="sníž. přenesená",K682,0)</f>
        <v>0</v>
      </c>
      <c r="BI682" s="203">
        <f>IF(O682="nulová",K682,0)</f>
        <v>0</v>
      </c>
      <c r="BJ682" s="18" t="s">
        <v>82</v>
      </c>
      <c r="BK682" s="203">
        <f>ROUND(P682*H682,2)</f>
        <v>0</v>
      </c>
      <c r="BL682" s="18" t="s">
        <v>191</v>
      </c>
      <c r="BM682" s="202" t="s">
        <v>677</v>
      </c>
    </row>
    <row r="683" spans="1:65" s="2" customFormat="1" ht="19.5">
      <c r="A683" s="35"/>
      <c r="B683" s="36"/>
      <c r="C683" s="37"/>
      <c r="D683" s="204" t="s">
        <v>148</v>
      </c>
      <c r="E683" s="37"/>
      <c r="F683" s="205" t="s">
        <v>676</v>
      </c>
      <c r="G683" s="37"/>
      <c r="H683" s="37"/>
      <c r="I683" s="206"/>
      <c r="J683" s="206"/>
      <c r="K683" s="37"/>
      <c r="L683" s="37"/>
      <c r="M683" s="40"/>
      <c r="N683" s="207"/>
      <c r="O683" s="208"/>
      <c r="P683" s="72"/>
      <c r="Q683" s="72"/>
      <c r="R683" s="72"/>
      <c r="S683" s="72"/>
      <c r="T683" s="72"/>
      <c r="U683" s="72"/>
      <c r="V683" s="72"/>
      <c r="W683" s="72"/>
      <c r="X683" s="73"/>
      <c r="Y683" s="35"/>
      <c r="Z683" s="35"/>
      <c r="AA683" s="35"/>
      <c r="AB683" s="35"/>
      <c r="AC683" s="35"/>
      <c r="AD683" s="35"/>
      <c r="AE683" s="35"/>
      <c r="AT683" s="18" t="s">
        <v>148</v>
      </c>
      <c r="AU683" s="18" t="s">
        <v>84</v>
      </c>
    </row>
    <row r="684" spans="1:65" s="2" customFormat="1" ht="24">
      <c r="A684" s="35"/>
      <c r="B684" s="36"/>
      <c r="C684" s="190" t="s">
        <v>678</v>
      </c>
      <c r="D684" s="190" t="s">
        <v>142</v>
      </c>
      <c r="E684" s="191" t="s">
        <v>679</v>
      </c>
      <c r="F684" s="192" t="s">
        <v>680</v>
      </c>
      <c r="G684" s="193" t="s">
        <v>145</v>
      </c>
      <c r="H684" s="194">
        <v>46.872</v>
      </c>
      <c r="I684" s="195"/>
      <c r="J684" s="195"/>
      <c r="K684" s="196">
        <f>ROUND(P684*H684,2)</f>
        <v>0</v>
      </c>
      <c r="L684" s="192" t="s">
        <v>146</v>
      </c>
      <c r="M684" s="40"/>
      <c r="N684" s="197" t="s">
        <v>1</v>
      </c>
      <c r="O684" s="198" t="s">
        <v>37</v>
      </c>
      <c r="P684" s="199">
        <f>I684+J684</f>
        <v>0</v>
      </c>
      <c r="Q684" s="199">
        <f>ROUND(I684*H684,2)</f>
        <v>0</v>
      </c>
      <c r="R684" s="199">
        <f>ROUND(J684*H684,2)</f>
        <v>0</v>
      </c>
      <c r="S684" s="72"/>
      <c r="T684" s="200">
        <f>S684*H684</f>
        <v>0</v>
      </c>
      <c r="U684" s="200">
        <v>0</v>
      </c>
      <c r="V684" s="200">
        <f>U684*H684</f>
        <v>0</v>
      </c>
      <c r="W684" s="200">
        <v>0</v>
      </c>
      <c r="X684" s="201">
        <f>W684*H684</f>
        <v>0</v>
      </c>
      <c r="Y684" s="35"/>
      <c r="Z684" s="35"/>
      <c r="AA684" s="35"/>
      <c r="AB684" s="35"/>
      <c r="AC684" s="35"/>
      <c r="AD684" s="35"/>
      <c r="AE684" s="35"/>
      <c r="AR684" s="202" t="s">
        <v>191</v>
      </c>
      <c r="AT684" s="202" t="s">
        <v>142</v>
      </c>
      <c r="AU684" s="202" t="s">
        <v>84</v>
      </c>
      <c r="AY684" s="18" t="s">
        <v>140</v>
      </c>
      <c r="BE684" s="203">
        <f>IF(O684="základní",K684,0)</f>
        <v>0</v>
      </c>
      <c r="BF684" s="203">
        <f>IF(O684="snížená",K684,0)</f>
        <v>0</v>
      </c>
      <c r="BG684" s="203">
        <f>IF(O684="zákl. přenesená",K684,0)</f>
        <v>0</v>
      </c>
      <c r="BH684" s="203">
        <f>IF(O684="sníž. přenesená",K684,0)</f>
        <v>0</v>
      </c>
      <c r="BI684" s="203">
        <f>IF(O684="nulová",K684,0)</f>
        <v>0</v>
      </c>
      <c r="BJ684" s="18" t="s">
        <v>82</v>
      </c>
      <c r="BK684" s="203">
        <f>ROUND(P684*H684,2)</f>
        <v>0</v>
      </c>
      <c r="BL684" s="18" t="s">
        <v>191</v>
      </c>
      <c r="BM684" s="202" t="s">
        <v>681</v>
      </c>
    </row>
    <row r="685" spans="1:65" s="2" customFormat="1" ht="19.5">
      <c r="A685" s="35"/>
      <c r="B685" s="36"/>
      <c r="C685" s="37"/>
      <c r="D685" s="204" t="s">
        <v>148</v>
      </c>
      <c r="E685" s="37"/>
      <c r="F685" s="205" t="s">
        <v>680</v>
      </c>
      <c r="G685" s="37"/>
      <c r="H685" s="37"/>
      <c r="I685" s="206"/>
      <c r="J685" s="206"/>
      <c r="K685" s="37"/>
      <c r="L685" s="37"/>
      <c r="M685" s="40"/>
      <c r="N685" s="207"/>
      <c r="O685" s="208"/>
      <c r="P685" s="72"/>
      <c r="Q685" s="72"/>
      <c r="R685" s="72"/>
      <c r="S685" s="72"/>
      <c r="T685" s="72"/>
      <c r="U685" s="72"/>
      <c r="V685" s="72"/>
      <c r="W685" s="72"/>
      <c r="X685" s="73"/>
      <c r="Y685" s="35"/>
      <c r="Z685" s="35"/>
      <c r="AA685" s="35"/>
      <c r="AB685" s="35"/>
      <c r="AC685" s="35"/>
      <c r="AD685" s="35"/>
      <c r="AE685" s="35"/>
      <c r="AT685" s="18" t="s">
        <v>148</v>
      </c>
      <c r="AU685" s="18" t="s">
        <v>84</v>
      </c>
    </row>
    <row r="686" spans="1:65" s="13" customFormat="1" ht="11.25">
      <c r="B686" s="209"/>
      <c r="C686" s="210"/>
      <c r="D686" s="204" t="s">
        <v>149</v>
      </c>
      <c r="E686" s="211" t="s">
        <v>1</v>
      </c>
      <c r="F686" s="212" t="s">
        <v>682</v>
      </c>
      <c r="G686" s="210"/>
      <c r="H686" s="211" t="s">
        <v>1</v>
      </c>
      <c r="I686" s="213"/>
      <c r="J686" s="213"/>
      <c r="K686" s="210"/>
      <c r="L686" s="210"/>
      <c r="M686" s="214"/>
      <c r="N686" s="215"/>
      <c r="O686" s="216"/>
      <c r="P686" s="216"/>
      <c r="Q686" s="216"/>
      <c r="R686" s="216"/>
      <c r="S686" s="216"/>
      <c r="T686" s="216"/>
      <c r="U686" s="216"/>
      <c r="V686" s="216"/>
      <c r="W686" s="216"/>
      <c r="X686" s="217"/>
      <c r="AT686" s="218" t="s">
        <v>149</v>
      </c>
      <c r="AU686" s="218" t="s">
        <v>84</v>
      </c>
      <c r="AV686" s="13" t="s">
        <v>82</v>
      </c>
      <c r="AW686" s="13" t="s">
        <v>5</v>
      </c>
      <c r="AX686" s="13" t="s">
        <v>74</v>
      </c>
      <c r="AY686" s="218" t="s">
        <v>140</v>
      </c>
    </row>
    <row r="687" spans="1:65" s="14" customFormat="1" ht="11.25">
      <c r="B687" s="219"/>
      <c r="C687" s="220"/>
      <c r="D687" s="204" t="s">
        <v>149</v>
      </c>
      <c r="E687" s="221" t="s">
        <v>1</v>
      </c>
      <c r="F687" s="222" t="s">
        <v>683</v>
      </c>
      <c r="G687" s="220"/>
      <c r="H687" s="223">
        <v>11.92</v>
      </c>
      <c r="I687" s="224"/>
      <c r="J687" s="224"/>
      <c r="K687" s="220"/>
      <c r="L687" s="220"/>
      <c r="M687" s="225"/>
      <c r="N687" s="226"/>
      <c r="O687" s="227"/>
      <c r="P687" s="227"/>
      <c r="Q687" s="227"/>
      <c r="R687" s="227"/>
      <c r="S687" s="227"/>
      <c r="T687" s="227"/>
      <c r="U687" s="227"/>
      <c r="V687" s="227"/>
      <c r="W687" s="227"/>
      <c r="X687" s="228"/>
      <c r="AT687" s="229" t="s">
        <v>149</v>
      </c>
      <c r="AU687" s="229" t="s">
        <v>84</v>
      </c>
      <c r="AV687" s="14" t="s">
        <v>84</v>
      </c>
      <c r="AW687" s="14" t="s">
        <v>5</v>
      </c>
      <c r="AX687" s="14" t="s">
        <v>74</v>
      </c>
      <c r="AY687" s="229" t="s">
        <v>140</v>
      </c>
    </row>
    <row r="688" spans="1:65" s="14" customFormat="1" ht="11.25">
      <c r="B688" s="219"/>
      <c r="C688" s="220"/>
      <c r="D688" s="204" t="s">
        <v>149</v>
      </c>
      <c r="E688" s="221" t="s">
        <v>1</v>
      </c>
      <c r="F688" s="222" t="s">
        <v>684</v>
      </c>
      <c r="G688" s="220"/>
      <c r="H688" s="223">
        <v>34.951999999999998</v>
      </c>
      <c r="I688" s="224"/>
      <c r="J688" s="224"/>
      <c r="K688" s="220"/>
      <c r="L688" s="220"/>
      <c r="M688" s="225"/>
      <c r="N688" s="226"/>
      <c r="O688" s="227"/>
      <c r="P688" s="227"/>
      <c r="Q688" s="227"/>
      <c r="R688" s="227"/>
      <c r="S688" s="227"/>
      <c r="T688" s="227"/>
      <c r="U688" s="227"/>
      <c r="V688" s="227"/>
      <c r="W688" s="227"/>
      <c r="X688" s="228"/>
      <c r="AT688" s="229" t="s">
        <v>149</v>
      </c>
      <c r="AU688" s="229" t="s">
        <v>84</v>
      </c>
      <c r="AV688" s="14" t="s">
        <v>84</v>
      </c>
      <c r="AW688" s="14" t="s">
        <v>5</v>
      </c>
      <c r="AX688" s="14" t="s">
        <v>74</v>
      </c>
      <c r="AY688" s="229" t="s">
        <v>140</v>
      </c>
    </row>
    <row r="689" spans="1:65" s="15" customFormat="1" ht="11.25">
      <c r="B689" s="230"/>
      <c r="C689" s="231"/>
      <c r="D689" s="204" t="s">
        <v>149</v>
      </c>
      <c r="E689" s="232" t="s">
        <v>1</v>
      </c>
      <c r="F689" s="233" t="s">
        <v>152</v>
      </c>
      <c r="G689" s="231"/>
      <c r="H689" s="234">
        <v>46.872</v>
      </c>
      <c r="I689" s="235"/>
      <c r="J689" s="235"/>
      <c r="K689" s="231"/>
      <c r="L689" s="231"/>
      <c r="M689" s="236"/>
      <c r="N689" s="237"/>
      <c r="O689" s="238"/>
      <c r="P689" s="238"/>
      <c r="Q689" s="238"/>
      <c r="R689" s="238"/>
      <c r="S689" s="238"/>
      <c r="T689" s="238"/>
      <c r="U689" s="238"/>
      <c r="V689" s="238"/>
      <c r="W689" s="238"/>
      <c r="X689" s="239"/>
      <c r="AT689" s="240" t="s">
        <v>149</v>
      </c>
      <c r="AU689" s="240" t="s">
        <v>84</v>
      </c>
      <c r="AV689" s="15" t="s">
        <v>153</v>
      </c>
      <c r="AW689" s="15" t="s">
        <v>5</v>
      </c>
      <c r="AX689" s="15" t="s">
        <v>74</v>
      </c>
      <c r="AY689" s="240" t="s">
        <v>140</v>
      </c>
    </row>
    <row r="690" spans="1:65" s="16" customFormat="1" ht="11.25">
      <c r="B690" s="241"/>
      <c r="C690" s="242"/>
      <c r="D690" s="204" t="s">
        <v>149</v>
      </c>
      <c r="E690" s="243" t="s">
        <v>1</v>
      </c>
      <c r="F690" s="244" t="s">
        <v>154</v>
      </c>
      <c r="G690" s="242"/>
      <c r="H690" s="245">
        <v>46.872</v>
      </c>
      <c r="I690" s="246"/>
      <c r="J690" s="246"/>
      <c r="K690" s="242"/>
      <c r="L690" s="242"/>
      <c r="M690" s="247"/>
      <c r="N690" s="248"/>
      <c r="O690" s="249"/>
      <c r="P690" s="249"/>
      <c r="Q690" s="249"/>
      <c r="R690" s="249"/>
      <c r="S690" s="249"/>
      <c r="T690" s="249"/>
      <c r="U690" s="249"/>
      <c r="V690" s="249"/>
      <c r="W690" s="249"/>
      <c r="X690" s="250"/>
      <c r="AT690" s="251" t="s">
        <v>149</v>
      </c>
      <c r="AU690" s="251" t="s">
        <v>84</v>
      </c>
      <c r="AV690" s="16" t="s">
        <v>147</v>
      </c>
      <c r="AW690" s="16" t="s">
        <v>5</v>
      </c>
      <c r="AX690" s="16" t="s">
        <v>82</v>
      </c>
      <c r="AY690" s="251" t="s">
        <v>140</v>
      </c>
    </row>
    <row r="691" spans="1:65" s="2" customFormat="1" ht="24">
      <c r="A691" s="35"/>
      <c r="B691" s="36"/>
      <c r="C691" s="252" t="s">
        <v>419</v>
      </c>
      <c r="D691" s="252" t="s">
        <v>224</v>
      </c>
      <c r="E691" s="253" t="s">
        <v>685</v>
      </c>
      <c r="F691" s="254" t="s">
        <v>686</v>
      </c>
      <c r="G691" s="255" t="s">
        <v>145</v>
      </c>
      <c r="H691" s="256">
        <v>10.464</v>
      </c>
      <c r="I691" s="257"/>
      <c r="J691" s="258"/>
      <c r="K691" s="259">
        <f>ROUND(P691*H691,2)</f>
        <v>0</v>
      </c>
      <c r="L691" s="254" t="s">
        <v>146</v>
      </c>
      <c r="M691" s="260"/>
      <c r="N691" s="261" t="s">
        <v>1</v>
      </c>
      <c r="O691" s="198" t="s">
        <v>37</v>
      </c>
      <c r="P691" s="199">
        <f>I691+J691</f>
        <v>0</v>
      </c>
      <c r="Q691" s="199">
        <f>ROUND(I691*H691,2)</f>
        <v>0</v>
      </c>
      <c r="R691" s="199">
        <f>ROUND(J691*H691,2)</f>
        <v>0</v>
      </c>
      <c r="S691" s="72"/>
      <c r="T691" s="200">
        <f>S691*H691</f>
        <v>0</v>
      </c>
      <c r="U691" s="200">
        <v>0</v>
      </c>
      <c r="V691" s="200">
        <f>U691*H691</f>
        <v>0</v>
      </c>
      <c r="W691" s="200">
        <v>0</v>
      </c>
      <c r="X691" s="201">
        <f>W691*H691</f>
        <v>0</v>
      </c>
      <c r="Y691" s="35"/>
      <c r="Z691" s="35"/>
      <c r="AA691" s="35"/>
      <c r="AB691" s="35"/>
      <c r="AC691" s="35"/>
      <c r="AD691" s="35"/>
      <c r="AE691" s="35"/>
      <c r="AR691" s="202" t="s">
        <v>232</v>
      </c>
      <c r="AT691" s="202" t="s">
        <v>224</v>
      </c>
      <c r="AU691" s="202" t="s">
        <v>84</v>
      </c>
      <c r="AY691" s="18" t="s">
        <v>140</v>
      </c>
      <c r="BE691" s="203">
        <f>IF(O691="základní",K691,0)</f>
        <v>0</v>
      </c>
      <c r="BF691" s="203">
        <f>IF(O691="snížená",K691,0)</f>
        <v>0</v>
      </c>
      <c r="BG691" s="203">
        <f>IF(O691="zákl. přenesená",K691,0)</f>
        <v>0</v>
      </c>
      <c r="BH691" s="203">
        <f>IF(O691="sníž. přenesená",K691,0)</f>
        <v>0</v>
      </c>
      <c r="BI691" s="203">
        <f>IF(O691="nulová",K691,0)</f>
        <v>0</v>
      </c>
      <c r="BJ691" s="18" t="s">
        <v>82</v>
      </c>
      <c r="BK691" s="203">
        <f>ROUND(P691*H691,2)</f>
        <v>0</v>
      </c>
      <c r="BL691" s="18" t="s">
        <v>191</v>
      </c>
      <c r="BM691" s="202" t="s">
        <v>687</v>
      </c>
    </row>
    <row r="692" spans="1:65" s="2" customFormat="1" ht="11.25">
      <c r="A692" s="35"/>
      <c r="B692" s="36"/>
      <c r="C692" s="37"/>
      <c r="D692" s="204" t="s">
        <v>148</v>
      </c>
      <c r="E692" s="37"/>
      <c r="F692" s="205" t="s">
        <v>686</v>
      </c>
      <c r="G692" s="37"/>
      <c r="H692" s="37"/>
      <c r="I692" s="206"/>
      <c r="J692" s="206"/>
      <c r="K692" s="37"/>
      <c r="L692" s="37"/>
      <c r="M692" s="40"/>
      <c r="N692" s="207"/>
      <c r="O692" s="208"/>
      <c r="P692" s="72"/>
      <c r="Q692" s="72"/>
      <c r="R692" s="72"/>
      <c r="S692" s="72"/>
      <c r="T692" s="72"/>
      <c r="U692" s="72"/>
      <c r="V692" s="72"/>
      <c r="W692" s="72"/>
      <c r="X692" s="73"/>
      <c r="Y692" s="35"/>
      <c r="Z692" s="35"/>
      <c r="AA692" s="35"/>
      <c r="AB692" s="35"/>
      <c r="AC692" s="35"/>
      <c r="AD692" s="35"/>
      <c r="AE692" s="35"/>
      <c r="AT692" s="18" t="s">
        <v>148</v>
      </c>
      <c r="AU692" s="18" t="s">
        <v>84</v>
      </c>
    </row>
    <row r="693" spans="1:65" s="13" customFormat="1" ht="11.25">
      <c r="B693" s="209"/>
      <c r="C693" s="210"/>
      <c r="D693" s="204" t="s">
        <v>149</v>
      </c>
      <c r="E693" s="211" t="s">
        <v>1</v>
      </c>
      <c r="F693" s="212" t="s">
        <v>688</v>
      </c>
      <c r="G693" s="210"/>
      <c r="H693" s="211" t="s">
        <v>1</v>
      </c>
      <c r="I693" s="213"/>
      <c r="J693" s="213"/>
      <c r="K693" s="210"/>
      <c r="L693" s="210"/>
      <c r="M693" s="214"/>
      <c r="N693" s="215"/>
      <c r="O693" s="216"/>
      <c r="P693" s="216"/>
      <c r="Q693" s="216"/>
      <c r="R693" s="216"/>
      <c r="S693" s="216"/>
      <c r="T693" s="216"/>
      <c r="U693" s="216"/>
      <c r="V693" s="216"/>
      <c r="W693" s="216"/>
      <c r="X693" s="217"/>
      <c r="AT693" s="218" t="s">
        <v>149</v>
      </c>
      <c r="AU693" s="218" t="s">
        <v>84</v>
      </c>
      <c r="AV693" s="13" t="s">
        <v>82</v>
      </c>
      <c r="AW693" s="13" t="s">
        <v>5</v>
      </c>
      <c r="AX693" s="13" t="s">
        <v>74</v>
      </c>
      <c r="AY693" s="218" t="s">
        <v>140</v>
      </c>
    </row>
    <row r="694" spans="1:65" s="13" customFormat="1" ht="11.25">
      <c r="B694" s="209"/>
      <c r="C694" s="210"/>
      <c r="D694" s="204" t="s">
        <v>149</v>
      </c>
      <c r="E694" s="211" t="s">
        <v>1</v>
      </c>
      <c r="F694" s="212" t="s">
        <v>689</v>
      </c>
      <c r="G694" s="210"/>
      <c r="H694" s="211" t="s">
        <v>1</v>
      </c>
      <c r="I694" s="213"/>
      <c r="J694" s="213"/>
      <c r="K694" s="210"/>
      <c r="L694" s="210"/>
      <c r="M694" s="214"/>
      <c r="N694" s="215"/>
      <c r="O694" s="216"/>
      <c r="P694" s="216"/>
      <c r="Q694" s="216"/>
      <c r="R694" s="216"/>
      <c r="S694" s="216"/>
      <c r="T694" s="216"/>
      <c r="U694" s="216"/>
      <c r="V694" s="216"/>
      <c r="W694" s="216"/>
      <c r="X694" s="217"/>
      <c r="AT694" s="218" t="s">
        <v>149</v>
      </c>
      <c r="AU694" s="218" t="s">
        <v>84</v>
      </c>
      <c r="AV694" s="13" t="s">
        <v>82</v>
      </c>
      <c r="AW694" s="13" t="s">
        <v>5</v>
      </c>
      <c r="AX694" s="13" t="s">
        <v>74</v>
      </c>
      <c r="AY694" s="218" t="s">
        <v>140</v>
      </c>
    </row>
    <row r="695" spans="1:65" s="14" customFormat="1" ht="11.25">
      <c r="B695" s="219"/>
      <c r="C695" s="220"/>
      <c r="D695" s="204" t="s">
        <v>149</v>
      </c>
      <c r="E695" s="221" t="s">
        <v>1</v>
      </c>
      <c r="F695" s="222" t="s">
        <v>690</v>
      </c>
      <c r="G695" s="220"/>
      <c r="H695" s="223">
        <v>10.464</v>
      </c>
      <c r="I695" s="224"/>
      <c r="J695" s="224"/>
      <c r="K695" s="220"/>
      <c r="L695" s="220"/>
      <c r="M695" s="225"/>
      <c r="N695" s="226"/>
      <c r="O695" s="227"/>
      <c r="P695" s="227"/>
      <c r="Q695" s="227"/>
      <c r="R695" s="227"/>
      <c r="S695" s="227"/>
      <c r="T695" s="227"/>
      <c r="U695" s="227"/>
      <c r="V695" s="227"/>
      <c r="W695" s="227"/>
      <c r="X695" s="228"/>
      <c r="AT695" s="229" t="s">
        <v>149</v>
      </c>
      <c r="AU695" s="229" t="s">
        <v>84</v>
      </c>
      <c r="AV695" s="14" t="s">
        <v>84</v>
      </c>
      <c r="AW695" s="14" t="s">
        <v>5</v>
      </c>
      <c r="AX695" s="14" t="s">
        <v>74</v>
      </c>
      <c r="AY695" s="229" t="s">
        <v>140</v>
      </c>
    </row>
    <row r="696" spans="1:65" s="15" customFormat="1" ht="11.25">
      <c r="B696" s="230"/>
      <c r="C696" s="231"/>
      <c r="D696" s="204" t="s">
        <v>149</v>
      </c>
      <c r="E696" s="232" t="s">
        <v>1</v>
      </c>
      <c r="F696" s="233" t="s">
        <v>152</v>
      </c>
      <c r="G696" s="231"/>
      <c r="H696" s="234">
        <v>10.464</v>
      </c>
      <c r="I696" s="235"/>
      <c r="J696" s="235"/>
      <c r="K696" s="231"/>
      <c r="L696" s="231"/>
      <c r="M696" s="236"/>
      <c r="N696" s="237"/>
      <c r="O696" s="238"/>
      <c r="P696" s="238"/>
      <c r="Q696" s="238"/>
      <c r="R696" s="238"/>
      <c r="S696" s="238"/>
      <c r="T696" s="238"/>
      <c r="U696" s="238"/>
      <c r="V696" s="238"/>
      <c r="W696" s="238"/>
      <c r="X696" s="239"/>
      <c r="AT696" s="240" t="s">
        <v>149</v>
      </c>
      <c r="AU696" s="240" t="s">
        <v>84</v>
      </c>
      <c r="AV696" s="15" t="s">
        <v>153</v>
      </c>
      <c r="AW696" s="15" t="s">
        <v>5</v>
      </c>
      <c r="AX696" s="15" t="s">
        <v>74</v>
      </c>
      <c r="AY696" s="240" t="s">
        <v>140</v>
      </c>
    </row>
    <row r="697" spans="1:65" s="16" customFormat="1" ht="11.25">
      <c r="B697" s="241"/>
      <c r="C697" s="242"/>
      <c r="D697" s="204" t="s">
        <v>149</v>
      </c>
      <c r="E697" s="243" t="s">
        <v>1</v>
      </c>
      <c r="F697" s="244" t="s">
        <v>154</v>
      </c>
      <c r="G697" s="242"/>
      <c r="H697" s="245">
        <v>10.464</v>
      </c>
      <c r="I697" s="246"/>
      <c r="J697" s="246"/>
      <c r="K697" s="242"/>
      <c r="L697" s="242"/>
      <c r="M697" s="247"/>
      <c r="N697" s="248"/>
      <c r="O697" s="249"/>
      <c r="P697" s="249"/>
      <c r="Q697" s="249"/>
      <c r="R697" s="249"/>
      <c r="S697" s="249"/>
      <c r="T697" s="249"/>
      <c r="U697" s="249"/>
      <c r="V697" s="249"/>
      <c r="W697" s="249"/>
      <c r="X697" s="250"/>
      <c r="AT697" s="251" t="s">
        <v>149</v>
      </c>
      <c r="AU697" s="251" t="s">
        <v>84</v>
      </c>
      <c r="AV697" s="16" t="s">
        <v>147</v>
      </c>
      <c r="AW697" s="16" t="s">
        <v>5</v>
      </c>
      <c r="AX697" s="16" t="s">
        <v>82</v>
      </c>
      <c r="AY697" s="251" t="s">
        <v>140</v>
      </c>
    </row>
    <row r="698" spans="1:65" s="2" customFormat="1" ht="24">
      <c r="A698" s="35"/>
      <c r="B698" s="36"/>
      <c r="C698" s="252" t="s">
        <v>691</v>
      </c>
      <c r="D698" s="252" t="s">
        <v>224</v>
      </c>
      <c r="E698" s="253" t="s">
        <v>692</v>
      </c>
      <c r="F698" s="254" t="s">
        <v>693</v>
      </c>
      <c r="G698" s="255" t="s">
        <v>145</v>
      </c>
      <c r="H698" s="256">
        <v>53.902999999999999</v>
      </c>
      <c r="I698" s="257"/>
      <c r="J698" s="258"/>
      <c r="K698" s="259">
        <f>ROUND(P698*H698,2)</f>
        <v>0</v>
      </c>
      <c r="L698" s="254" t="s">
        <v>146</v>
      </c>
      <c r="M698" s="260"/>
      <c r="N698" s="261" t="s">
        <v>1</v>
      </c>
      <c r="O698" s="198" t="s">
        <v>37</v>
      </c>
      <c r="P698" s="199">
        <f>I698+J698</f>
        <v>0</v>
      </c>
      <c r="Q698" s="199">
        <f>ROUND(I698*H698,2)</f>
        <v>0</v>
      </c>
      <c r="R698" s="199">
        <f>ROUND(J698*H698,2)</f>
        <v>0</v>
      </c>
      <c r="S698" s="72"/>
      <c r="T698" s="200">
        <f>S698*H698</f>
        <v>0</v>
      </c>
      <c r="U698" s="200">
        <v>0</v>
      </c>
      <c r="V698" s="200">
        <f>U698*H698</f>
        <v>0</v>
      </c>
      <c r="W698" s="200">
        <v>0</v>
      </c>
      <c r="X698" s="201">
        <f>W698*H698</f>
        <v>0</v>
      </c>
      <c r="Y698" s="35"/>
      <c r="Z698" s="35"/>
      <c r="AA698" s="35"/>
      <c r="AB698" s="35"/>
      <c r="AC698" s="35"/>
      <c r="AD698" s="35"/>
      <c r="AE698" s="35"/>
      <c r="AR698" s="202" t="s">
        <v>232</v>
      </c>
      <c r="AT698" s="202" t="s">
        <v>224</v>
      </c>
      <c r="AU698" s="202" t="s">
        <v>84</v>
      </c>
      <c r="AY698" s="18" t="s">
        <v>140</v>
      </c>
      <c r="BE698" s="203">
        <f>IF(O698="základní",K698,0)</f>
        <v>0</v>
      </c>
      <c r="BF698" s="203">
        <f>IF(O698="snížená",K698,0)</f>
        <v>0</v>
      </c>
      <c r="BG698" s="203">
        <f>IF(O698="zákl. přenesená",K698,0)</f>
        <v>0</v>
      </c>
      <c r="BH698" s="203">
        <f>IF(O698="sníž. přenesená",K698,0)</f>
        <v>0</v>
      </c>
      <c r="BI698" s="203">
        <f>IF(O698="nulová",K698,0)</f>
        <v>0</v>
      </c>
      <c r="BJ698" s="18" t="s">
        <v>82</v>
      </c>
      <c r="BK698" s="203">
        <f>ROUND(P698*H698,2)</f>
        <v>0</v>
      </c>
      <c r="BL698" s="18" t="s">
        <v>191</v>
      </c>
      <c r="BM698" s="202" t="s">
        <v>694</v>
      </c>
    </row>
    <row r="699" spans="1:65" s="2" customFormat="1" ht="11.25">
      <c r="A699" s="35"/>
      <c r="B699" s="36"/>
      <c r="C699" s="37"/>
      <c r="D699" s="204" t="s">
        <v>148</v>
      </c>
      <c r="E699" s="37"/>
      <c r="F699" s="205" t="s">
        <v>693</v>
      </c>
      <c r="G699" s="37"/>
      <c r="H699" s="37"/>
      <c r="I699" s="206"/>
      <c r="J699" s="206"/>
      <c r="K699" s="37"/>
      <c r="L699" s="37"/>
      <c r="M699" s="40"/>
      <c r="N699" s="207"/>
      <c r="O699" s="208"/>
      <c r="P699" s="72"/>
      <c r="Q699" s="72"/>
      <c r="R699" s="72"/>
      <c r="S699" s="72"/>
      <c r="T699" s="72"/>
      <c r="U699" s="72"/>
      <c r="V699" s="72"/>
      <c r="W699" s="72"/>
      <c r="X699" s="73"/>
      <c r="Y699" s="35"/>
      <c r="Z699" s="35"/>
      <c r="AA699" s="35"/>
      <c r="AB699" s="35"/>
      <c r="AC699" s="35"/>
      <c r="AD699" s="35"/>
      <c r="AE699" s="35"/>
      <c r="AT699" s="18" t="s">
        <v>148</v>
      </c>
      <c r="AU699" s="18" t="s">
        <v>84</v>
      </c>
    </row>
    <row r="700" spans="1:65" s="14" customFormat="1" ht="11.25">
      <c r="B700" s="219"/>
      <c r="C700" s="220"/>
      <c r="D700" s="204" t="s">
        <v>149</v>
      </c>
      <c r="E700" s="221" t="s">
        <v>1</v>
      </c>
      <c r="F700" s="222" t="s">
        <v>695</v>
      </c>
      <c r="G700" s="220"/>
      <c r="H700" s="223">
        <v>53.902999999999999</v>
      </c>
      <c r="I700" s="224"/>
      <c r="J700" s="224"/>
      <c r="K700" s="220"/>
      <c r="L700" s="220"/>
      <c r="M700" s="225"/>
      <c r="N700" s="226"/>
      <c r="O700" s="227"/>
      <c r="P700" s="227"/>
      <c r="Q700" s="227"/>
      <c r="R700" s="227"/>
      <c r="S700" s="227"/>
      <c r="T700" s="227"/>
      <c r="U700" s="227"/>
      <c r="V700" s="227"/>
      <c r="W700" s="227"/>
      <c r="X700" s="228"/>
      <c r="AT700" s="229" t="s">
        <v>149</v>
      </c>
      <c r="AU700" s="229" t="s">
        <v>84</v>
      </c>
      <c r="AV700" s="14" t="s">
        <v>84</v>
      </c>
      <c r="AW700" s="14" t="s">
        <v>5</v>
      </c>
      <c r="AX700" s="14" t="s">
        <v>74</v>
      </c>
      <c r="AY700" s="229" t="s">
        <v>140</v>
      </c>
    </row>
    <row r="701" spans="1:65" s="16" customFormat="1" ht="11.25">
      <c r="B701" s="241"/>
      <c r="C701" s="242"/>
      <c r="D701" s="204" t="s">
        <v>149</v>
      </c>
      <c r="E701" s="243" t="s">
        <v>1</v>
      </c>
      <c r="F701" s="244" t="s">
        <v>154</v>
      </c>
      <c r="G701" s="242"/>
      <c r="H701" s="245">
        <v>53.902999999999999</v>
      </c>
      <c r="I701" s="246"/>
      <c r="J701" s="246"/>
      <c r="K701" s="242"/>
      <c r="L701" s="242"/>
      <c r="M701" s="247"/>
      <c r="N701" s="248"/>
      <c r="O701" s="249"/>
      <c r="P701" s="249"/>
      <c r="Q701" s="249"/>
      <c r="R701" s="249"/>
      <c r="S701" s="249"/>
      <c r="T701" s="249"/>
      <c r="U701" s="249"/>
      <c r="V701" s="249"/>
      <c r="W701" s="249"/>
      <c r="X701" s="250"/>
      <c r="AT701" s="251" t="s">
        <v>149</v>
      </c>
      <c r="AU701" s="251" t="s">
        <v>84</v>
      </c>
      <c r="AV701" s="16" t="s">
        <v>147</v>
      </c>
      <c r="AW701" s="16" t="s">
        <v>5</v>
      </c>
      <c r="AX701" s="16" t="s">
        <v>82</v>
      </c>
      <c r="AY701" s="251" t="s">
        <v>140</v>
      </c>
    </row>
    <row r="702" spans="1:65" s="2" customFormat="1" ht="44.25" customHeight="1">
      <c r="A702" s="35"/>
      <c r="B702" s="36"/>
      <c r="C702" s="190" t="s">
        <v>422</v>
      </c>
      <c r="D702" s="190" t="s">
        <v>142</v>
      </c>
      <c r="E702" s="191" t="s">
        <v>696</v>
      </c>
      <c r="F702" s="192" t="s">
        <v>697</v>
      </c>
      <c r="G702" s="193" t="s">
        <v>671</v>
      </c>
      <c r="H702" s="262"/>
      <c r="I702" s="195"/>
      <c r="J702" s="195"/>
      <c r="K702" s="196">
        <f>ROUND(P702*H702,2)</f>
        <v>0</v>
      </c>
      <c r="L702" s="192" t="s">
        <v>146</v>
      </c>
      <c r="M702" s="40"/>
      <c r="N702" s="197" t="s">
        <v>1</v>
      </c>
      <c r="O702" s="198" t="s">
        <v>37</v>
      </c>
      <c r="P702" s="199">
        <f>I702+J702</f>
        <v>0</v>
      </c>
      <c r="Q702" s="199">
        <f>ROUND(I702*H702,2)</f>
        <v>0</v>
      </c>
      <c r="R702" s="199">
        <f>ROUND(J702*H702,2)</f>
        <v>0</v>
      </c>
      <c r="S702" s="72"/>
      <c r="T702" s="200">
        <f>S702*H702</f>
        <v>0</v>
      </c>
      <c r="U702" s="200">
        <v>0</v>
      </c>
      <c r="V702" s="200">
        <f>U702*H702</f>
        <v>0</v>
      </c>
      <c r="W702" s="200">
        <v>0</v>
      </c>
      <c r="X702" s="201">
        <f>W702*H702</f>
        <v>0</v>
      </c>
      <c r="Y702" s="35"/>
      <c r="Z702" s="35"/>
      <c r="AA702" s="35"/>
      <c r="AB702" s="35"/>
      <c r="AC702" s="35"/>
      <c r="AD702" s="35"/>
      <c r="AE702" s="35"/>
      <c r="AR702" s="202" t="s">
        <v>191</v>
      </c>
      <c r="AT702" s="202" t="s">
        <v>142</v>
      </c>
      <c r="AU702" s="202" t="s">
        <v>84</v>
      </c>
      <c r="AY702" s="18" t="s">
        <v>140</v>
      </c>
      <c r="BE702" s="203">
        <f>IF(O702="základní",K702,0)</f>
        <v>0</v>
      </c>
      <c r="BF702" s="203">
        <f>IF(O702="snížená",K702,0)</f>
        <v>0</v>
      </c>
      <c r="BG702" s="203">
        <f>IF(O702="zákl. přenesená",K702,0)</f>
        <v>0</v>
      </c>
      <c r="BH702" s="203">
        <f>IF(O702="sníž. přenesená",K702,0)</f>
        <v>0</v>
      </c>
      <c r="BI702" s="203">
        <f>IF(O702="nulová",K702,0)</f>
        <v>0</v>
      </c>
      <c r="BJ702" s="18" t="s">
        <v>82</v>
      </c>
      <c r="BK702" s="203">
        <f>ROUND(P702*H702,2)</f>
        <v>0</v>
      </c>
      <c r="BL702" s="18" t="s">
        <v>191</v>
      </c>
      <c r="BM702" s="202" t="s">
        <v>698</v>
      </c>
    </row>
    <row r="703" spans="1:65" s="2" customFormat="1" ht="29.25">
      <c r="A703" s="35"/>
      <c r="B703" s="36"/>
      <c r="C703" s="37"/>
      <c r="D703" s="204" t="s">
        <v>148</v>
      </c>
      <c r="E703" s="37"/>
      <c r="F703" s="205" t="s">
        <v>697</v>
      </c>
      <c r="G703" s="37"/>
      <c r="H703" s="37"/>
      <c r="I703" s="206"/>
      <c r="J703" s="206"/>
      <c r="K703" s="37"/>
      <c r="L703" s="37"/>
      <c r="M703" s="40"/>
      <c r="N703" s="207"/>
      <c r="O703" s="208"/>
      <c r="P703" s="72"/>
      <c r="Q703" s="72"/>
      <c r="R703" s="72"/>
      <c r="S703" s="72"/>
      <c r="T703" s="72"/>
      <c r="U703" s="72"/>
      <c r="V703" s="72"/>
      <c r="W703" s="72"/>
      <c r="X703" s="73"/>
      <c r="Y703" s="35"/>
      <c r="Z703" s="35"/>
      <c r="AA703" s="35"/>
      <c r="AB703" s="35"/>
      <c r="AC703" s="35"/>
      <c r="AD703" s="35"/>
      <c r="AE703" s="35"/>
      <c r="AT703" s="18" t="s">
        <v>148</v>
      </c>
      <c r="AU703" s="18" t="s">
        <v>84</v>
      </c>
    </row>
    <row r="704" spans="1:65" s="12" customFormat="1" ht="22.9" customHeight="1">
      <c r="B704" s="173"/>
      <c r="C704" s="174"/>
      <c r="D704" s="175" t="s">
        <v>73</v>
      </c>
      <c r="E704" s="188" t="s">
        <v>699</v>
      </c>
      <c r="F704" s="188" t="s">
        <v>700</v>
      </c>
      <c r="G704" s="174"/>
      <c r="H704" s="174"/>
      <c r="I704" s="177"/>
      <c r="J704" s="177"/>
      <c r="K704" s="189">
        <f>BK704</f>
        <v>0</v>
      </c>
      <c r="L704" s="174"/>
      <c r="M704" s="179"/>
      <c r="N704" s="180"/>
      <c r="O704" s="181"/>
      <c r="P704" s="181"/>
      <c r="Q704" s="182">
        <f>SUM(Q705:Q901)</f>
        <v>0</v>
      </c>
      <c r="R704" s="182">
        <f>SUM(R705:R901)</f>
        <v>0</v>
      </c>
      <c r="S704" s="181"/>
      <c r="T704" s="183">
        <f>SUM(T705:T901)</f>
        <v>0</v>
      </c>
      <c r="U704" s="181"/>
      <c r="V704" s="183">
        <f>SUM(V705:V901)</f>
        <v>0</v>
      </c>
      <c r="W704" s="181"/>
      <c r="X704" s="184">
        <f>SUM(X705:X901)</f>
        <v>0</v>
      </c>
      <c r="AR704" s="185" t="s">
        <v>84</v>
      </c>
      <c r="AT704" s="186" t="s">
        <v>73</v>
      </c>
      <c r="AU704" s="186" t="s">
        <v>82</v>
      </c>
      <c r="AY704" s="185" t="s">
        <v>140</v>
      </c>
      <c r="BK704" s="187">
        <f>SUM(BK705:BK901)</f>
        <v>0</v>
      </c>
    </row>
    <row r="705" spans="1:65" s="2" customFormat="1" ht="24">
      <c r="A705" s="35"/>
      <c r="B705" s="36"/>
      <c r="C705" s="190" t="s">
        <v>701</v>
      </c>
      <c r="D705" s="190" t="s">
        <v>142</v>
      </c>
      <c r="E705" s="191" t="s">
        <v>702</v>
      </c>
      <c r="F705" s="192" t="s">
        <v>703</v>
      </c>
      <c r="G705" s="193" t="s">
        <v>317</v>
      </c>
      <c r="H705" s="194">
        <v>22</v>
      </c>
      <c r="I705" s="195"/>
      <c r="J705" s="195"/>
      <c r="K705" s="196">
        <f>ROUND(P705*H705,2)</f>
        <v>0</v>
      </c>
      <c r="L705" s="192" t="s">
        <v>146</v>
      </c>
      <c r="M705" s="40"/>
      <c r="N705" s="197" t="s">
        <v>1</v>
      </c>
      <c r="O705" s="198" t="s">
        <v>37</v>
      </c>
      <c r="P705" s="199">
        <f>I705+J705</f>
        <v>0</v>
      </c>
      <c r="Q705" s="199">
        <f>ROUND(I705*H705,2)</f>
        <v>0</v>
      </c>
      <c r="R705" s="199">
        <f>ROUND(J705*H705,2)</f>
        <v>0</v>
      </c>
      <c r="S705" s="72"/>
      <c r="T705" s="200">
        <f>S705*H705</f>
        <v>0</v>
      </c>
      <c r="U705" s="200">
        <v>0</v>
      </c>
      <c r="V705" s="200">
        <f>U705*H705</f>
        <v>0</v>
      </c>
      <c r="W705" s="200">
        <v>0</v>
      </c>
      <c r="X705" s="201">
        <f>W705*H705</f>
        <v>0</v>
      </c>
      <c r="Y705" s="35"/>
      <c r="Z705" s="35"/>
      <c r="AA705" s="35"/>
      <c r="AB705" s="35"/>
      <c r="AC705" s="35"/>
      <c r="AD705" s="35"/>
      <c r="AE705" s="35"/>
      <c r="AR705" s="202" t="s">
        <v>191</v>
      </c>
      <c r="AT705" s="202" t="s">
        <v>142</v>
      </c>
      <c r="AU705" s="202" t="s">
        <v>84</v>
      </c>
      <c r="AY705" s="18" t="s">
        <v>140</v>
      </c>
      <c r="BE705" s="203">
        <f>IF(O705="základní",K705,0)</f>
        <v>0</v>
      </c>
      <c r="BF705" s="203">
        <f>IF(O705="snížená",K705,0)</f>
        <v>0</v>
      </c>
      <c r="BG705" s="203">
        <f>IF(O705="zákl. přenesená",K705,0)</f>
        <v>0</v>
      </c>
      <c r="BH705" s="203">
        <f>IF(O705="sníž. přenesená",K705,0)</f>
        <v>0</v>
      </c>
      <c r="BI705" s="203">
        <f>IF(O705="nulová",K705,0)</f>
        <v>0</v>
      </c>
      <c r="BJ705" s="18" t="s">
        <v>82</v>
      </c>
      <c r="BK705" s="203">
        <f>ROUND(P705*H705,2)</f>
        <v>0</v>
      </c>
      <c r="BL705" s="18" t="s">
        <v>191</v>
      </c>
      <c r="BM705" s="202" t="s">
        <v>704</v>
      </c>
    </row>
    <row r="706" spans="1:65" s="2" customFormat="1" ht="11.25">
      <c r="A706" s="35"/>
      <c r="B706" s="36"/>
      <c r="C706" s="37"/>
      <c r="D706" s="204" t="s">
        <v>148</v>
      </c>
      <c r="E706" s="37"/>
      <c r="F706" s="205" t="s">
        <v>703</v>
      </c>
      <c r="G706" s="37"/>
      <c r="H706" s="37"/>
      <c r="I706" s="206"/>
      <c r="J706" s="206"/>
      <c r="K706" s="37"/>
      <c r="L706" s="37"/>
      <c r="M706" s="40"/>
      <c r="N706" s="207"/>
      <c r="O706" s="208"/>
      <c r="P706" s="72"/>
      <c r="Q706" s="72"/>
      <c r="R706" s="72"/>
      <c r="S706" s="72"/>
      <c r="T706" s="72"/>
      <c r="U706" s="72"/>
      <c r="V706" s="72"/>
      <c r="W706" s="72"/>
      <c r="X706" s="73"/>
      <c r="Y706" s="35"/>
      <c r="Z706" s="35"/>
      <c r="AA706" s="35"/>
      <c r="AB706" s="35"/>
      <c r="AC706" s="35"/>
      <c r="AD706" s="35"/>
      <c r="AE706" s="35"/>
      <c r="AT706" s="18" t="s">
        <v>148</v>
      </c>
      <c r="AU706" s="18" t="s">
        <v>84</v>
      </c>
    </row>
    <row r="707" spans="1:65" s="13" customFormat="1" ht="11.25">
      <c r="B707" s="209"/>
      <c r="C707" s="210"/>
      <c r="D707" s="204" t="s">
        <v>149</v>
      </c>
      <c r="E707" s="211" t="s">
        <v>1</v>
      </c>
      <c r="F707" s="212" t="s">
        <v>234</v>
      </c>
      <c r="G707" s="210"/>
      <c r="H707" s="211" t="s">
        <v>1</v>
      </c>
      <c r="I707" s="213"/>
      <c r="J707" s="213"/>
      <c r="K707" s="210"/>
      <c r="L707" s="210"/>
      <c r="M707" s="214"/>
      <c r="N707" s="215"/>
      <c r="O707" s="216"/>
      <c r="P707" s="216"/>
      <c r="Q707" s="216"/>
      <c r="R707" s="216"/>
      <c r="S707" s="216"/>
      <c r="T707" s="216"/>
      <c r="U707" s="216"/>
      <c r="V707" s="216"/>
      <c r="W707" s="216"/>
      <c r="X707" s="217"/>
      <c r="AT707" s="218" t="s">
        <v>149</v>
      </c>
      <c r="AU707" s="218" t="s">
        <v>84</v>
      </c>
      <c r="AV707" s="13" t="s">
        <v>82</v>
      </c>
      <c r="AW707" s="13" t="s">
        <v>5</v>
      </c>
      <c r="AX707" s="13" t="s">
        <v>74</v>
      </c>
      <c r="AY707" s="218" t="s">
        <v>140</v>
      </c>
    </row>
    <row r="708" spans="1:65" s="14" customFormat="1" ht="11.25">
      <c r="B708" s="219"/>
      <c r="C708" s="220"/>
      <c r="D708" s="204" t="s">
        <v>149</v>
      </c>
      <c r="E708" s="221" t="s">
        <v>1</v>
      </c>
      <c r="F708" s="222" t="s">
        <v>705</v>
      </c>
      <c r="G708" s="220"/>
      <c r="H708" s="223">
        <v>22</v>
      </c>
      <c r="I708" s="224"/>
      <c r="J708" s="224"/>
      <c r="K708" s="220"/>
      <c r="L708" s="220"/>
      <c r="M708" s="225"/>
      <c r="N708" s="226"/>
      <c r="O708" s="227"/>
      <c r="P708" s="227"/>
      <c r="Q708" s="227"/>
      <c r="R708" s="227"/>
      <c r="S708" s="227"/>
      <c r="T708" s="227"/>
      <c r="U708" s="227"/>
      <c r="V708" s="227"/>
      <c r="W708" s="227"/>
      <c r="X708" s="228"/>
      <c r="AT708" s="229" t="s">
        <v>149</v>
      </c>
      <c r="AU708" s="229" t="s">
        <v>84</v>
      </c>
      <c r="AV708" s="14" t="s">
        <v>84</v>
      </c>
      <c r="AW708" s="14" t="s">
        <v>5</v>
      </c>
      <c r="AX708" s="14" t="s">
        <v>74</v>
      </c>
      <c r="AY708" s="229" t="s">
        <v>140</v>
      </c>
    </row>
    <row r="709" spans="1:65" s="15" customFormat="1" ht="11.25">
      <c r="B709" s="230"/>
      <c r="C709" s="231"/>
      <c r="D709" s="204" t="s">
        <v>149</v>
      </c>
      <c r="E709" s="232" t="s">
        <v>1</v>
      </c>
      <c r="F709" s="233" t="s">
        <v>152</v>
      </c>
      <c r="G709" s="231"/>
      <c r="H709" s="234">
        <v>22</v>
      </c>
      <c r="I709" s="235"/>
      <c r="J709" s="235"/>
      <c r="K709" s="231"/>
      <c r="L709" s="231"/>
      <c r="M709" s="236"/>
      <c r="N709" s="237"/>
      <c r="O709" s="238"/>
      <c r="P709" s="238"/>
      <c r="Q709" s="238"/>
      <c r="R709" s="238"/>
      <c r="S709" s="238"/>
      <c r="T709" s="238"/>
      <c r="U709" s="238"/>
      <c r="V709" s="238"/>
      <c r="W709" s="238"/>
      <c r="X709" s="239"/>
      <c r="AT709" s="240" t="s">
        <v>149</v>
      </c>
      <c r="AU709" s="240" t="s">
        <v>84</v>
      </c>
      <c r="AV709" s="15" t="s">
        <v>153</v>
      </c>
      <c r="AW709" s="15" t="s">
        <v>5</v>
      </c>
      <c r="AX709" s="15" t="s">
        <v>74</v>
      </c>
      <c r="AY709" s="240" t="s">
        <v>140</v>
      </c>
    </row>
    <row r="710" spans="1:65" s="16" customFormat="1" ht="11.25">
      <c r="B710" s="241"/>
      <c r="C710" s="242"/>
      <c r="D710" s="204" t="s">
        <v>149</v>
      </c>
      <c r="E710" s="243" t="s">
        <v>1</v>
      </c>
      <c r="F710" s="244" t="s">
        <v>154</v>
      </c>
      <c r="G710" s="242"/>
      <c r="H710" s="245">
        <v>22</v>
      </c>
      <c r="I710" s="246"/>
      <c r="J710" s="246"/>
      <c r="K710" s="242"/>
      <c r="L710" s="242"/>
      <c r="M710" s="247"/>
      <c r="N710" s="248"/>
      <c r="O710" s="249"/>
      <c r="P710" s="249"/>
      <c r="Q710" s="249"/>
      <c r="R710" s="249"/>
      <c r="S710" s="249"/>
      <c r="T710" s="249"/>
      <c r="U710" s="249"/>
      <c r="V710" s="249"/>
      <c r="W710" s="249"/>
      <c r="X710" s="250"/>
      <c r="AT710" s="251" t="s">
        <v>149</v>
      </c>
      <c r="AU710" s="251" t="s">
        <v>84</v>
      </c>
      <c r="AV710" s="16" t="s">
        <v>147</v>
      </c>
      <c r="AW710" s="16" t="s">
        <v>5</v>
      </c>
      <c r="AX710" s="16" t="s">
        <v>82</v>
      </c>
      <c r="AY710" s="251" t="s">
        <v>140</v>
      </c>
    </row>
    <row r="711" spans="1:65" s="2" customFormat="1" ht="24">
      <c r="A711" s="35"/>
      <c r="B711" s="36"/>
      <c r="C711" s="190" t="s">
        <v>428</v>
      </c>
      <c r="D711" s="190" t="s">
        <v>142</v>
      </c>
      <c r="E711" s="191" t="s">
        <v>706</v>
      </c>
      <c r="F711" s="192" t="s">
        <v>707</v>
      </c>
      <c r="G711" s="193" t="s">
        <v>145</v>
      </c>
      <c r="H711" s="194">
        <v>5.86</v>
      </c>
      <c r="I711" s="195"/>
      <c r="J711" s="195"/>
      <c r="K711" s="196">
        <f>ROUND(P711*H711,2)</f>
        <v>0</v>
      </c>
      <c r="L711" s="192" t="s">
        <v>146</v>
      </c>
      <c r="M711" s="40"/>
      <c r="N711" s="197" t="s">
        <v>1</v>
      </c>
      <c r="O711" s="198" t="s">
        <v>37</v>
      </c>
      <c r="P711" s="199">
        <f>I711+J711</f>
        <v>0</v>
      </c>
      <c r="Q711" s="199">
        <f>ROUND(I711*H711,2)</f>
        <v>0</v>
      </c>
      <c r="R711" s="199">
        <f>ROUND(J711*H711,2)</f>
        <v>0</v>
      </c>
      <c r="S711" s="72"/>
      <c r="T711" s="200">
        <f>S711*H711</f>
        <v>0</v>
      </c>
      <c r="U711" s="200">
        <v>0</v>
      </c>
      <c r="V711" s="200">
        <f>U711*H711</f>
        <v>0</v>
      </c>
      <c r="W711" s="200">
        <v>0</v>
      </c>
      <c r="X711" s="201">
        <f>W711*H711</f>
        <v>0</v>
      </c>
      <c r="Y711" s="35"/>
      <c r="Z711" s="35"/>
      <c r="AA711" s="35"/>
      <c r="AB711" s="35"/>
      <c r="AC711" s="35"/>
      <c r="AD711" s="35"/>
      <c r="AE711" s="35"/>
      <c r="AR711" s="202" t="s">
        <v>191</v>
      </c>
      <c r="AT711" s="202" t="s">
        <v>142</v>
      </c>
      <c r="AU711" s="202" t="s">
        <v>84</v>
      </c>
      <c r="AY711" s="18" t="s">
        <v>140</v>
      </c>
      <c r="BE711" s="203">
        <f>IF(O711="základní",K711,0)</f>
        <v>0</v>
      </c>
      <c r="BF711" s="203">
        <f>IF(O711="snížená",K711,0)</f>
        <v>0</v>
      </c>
      <c r="BG711" s="203">
        <f>IF(O711="zákl. přenesená",K711,0)</f>
        <v>0</v>
      </c>
      <c r="BH711" s="203">
        <f>IF(O711="sníž. přenesená",K711,0)</f>
        <v>0</v>
      </c>
      <c r="BI711" s="203">
        <f>IF(O711="nulová",K711,0)</f>
        <v>0</v>
      </c>
      <c r="BJ711" s="18" t="s">
        <v>82</v>
      </c>
      <c r="BK711" s="203">
        <f>ROUND(P711*H711,2)</f>
        <v>0</v>
      </c>
      <c r="BL711" s="18" t="s">
        <v>191</v>
      </c>
      <c r="BM711" s="202" t="s">
        <v>708</v>
      </c>
    </row>
    <row r="712" spans="1:65" s="2" customFormat="1" ht="19.5">
      <c r="A712" s="35"/>
      <c r="B712" s="36"/>
      <c r="C712" s="37"/>
      <c r="D712" s="204" t="s">
        <v>148</v>
      </c>
      <c r="E712" s="37"/>
      <c r="F712" s="205" t="s">
        <v>707</v>
      </c>
      <c r="G712" s="37"/>
      <c r="H712" s="37"/>
      <c r="I712" s="206"/>
      <c r="J712" s="206"/>
      <c r="K712" s="37"/>
      <c r="L712" s="37"/>
      <c r="M712" s="40"/>
      <c r="N712" s="207"/>
      <c r="O712" s="208"/>
      <c r="P712" s="72"/>
      <c r="Q712" s="72"/>
      <c r="R712" s="72"/>
      <c r="S712" s="72"/>
      <c r="T712" s="72"/>
      <c r="U712" s="72"/>
      <c r="V712" s="72"/>
      <c r="W712" s="72"/>
      <c r="X712" s="73"/>
      <c r="Y712" s="35"/>
      <c r="Z712" s="35"/>
      <c r="AA712" s="35"/>
      <c r="AB712" s="35"/>
      <c r="AC712" s="35"/>
      <c r="AD712" s="35"/>
      <c r="AE712" s="35"/>
      <c r="AT712" s="18" t="s">
        <v>148</v>
      </c>
      <c r="AU712" s="18" t="s">
        <v>84</v>
      </c>
    </row>
    <row r="713" spans="1:65" s="13" customFormat="1" ht="11.25">
      <c r="B713" s="209"/>
      <c r="C713" s="210"/>
      <c r="D713" s="204" t="s">
        <v>149</v>
      </c>
      <c r="E713" s="211" t="s">
        <v>1</v>
      </c>
      <c r="F713" s="212" t="s">
        <v>709</v>
      </c>
      <c r="G713" s="210"/>
      <c r="H713" s="211" t="s">
        <v>1</v>
      </c>
      <c r="I713" s="213"/>
      <c r="J713" s="213"/>
      <c r="K713" s="210"/>
      <c r="L713" s="210"/>
      <c r="M713" s="214"/>
      <c r="N713" s="215"/>
      <c r="O713" s="216"/>
      <c r="P713" s="216"/>
      <c r="Q713" s="216"/>
      <c r="R713" s="216"/>
      <c r="S713" s="216"/>
      <c r="T713" s="216"/>
      <c r="U713" s="216"/>
      <c r="V713" s="216"/>
      <c r="W713" s="216"/>
      <c r="X713" s="217"/>
      <c r="AT713" s="218" t="s">
        <v>149</v>
      </c>
      <c r="AU713" s="218" t="s">
        <v>84</v>
      </c>
      <c r="AV713" s="13" t="s">
        <v>82</v>
      </c>
      <c r="AW713" s="13" t="s">
        <v>5</v>
      </c>
      <c r="AX713" s="13" t="s">
        <v>74</v>
      </c>
      <c r="AY713" s="218" t="s">
        <v>140</v>
      </c>
    </row>
    <row r="714" spans="1:65" s="14" customFormat="1" ht="11.25">
      <c r="B714" s="219"/>
      <c r="C714" s="220"/>
      <c r="D714" s="204" t="s">
        <v>149</v>
      </c>
      <c r="E714" s="221" t="s">
        <v>1</v>
      </c>
      <c r="F714" s="222" t="s">
        <v>710</v>
      </c>
      <c r="G714" s="220"/>
      <c r="H714" s="223">
        <v>5.86</v>
      </c>
      <c r="I714" s="224"/>
      <c r="J714" s="224"/>
      <c r="K714" s="220"/>
      <c r="L714" s="220"/>
      <c r="M714" s="225"/>
      <c r="N714" s="226"/>
      <c r="O714" s="227"/>
      <c r="P714" s="227"/>
      <c r="Q714" s="227"/>
      <c r="R714" s="227"/>
      <c r="S714" s="227"/>
      <c r="T714" s="227"/>
      <c r="U714" s="227"/>
      <c r="V714" s="227"/>
      <c r="W714" s="227"/>
      <c r="X714" s="228"/>
      <c r="AT714" s="229" t="s">
        <v>149</v>
      </c>
      <c r="AU714" s="229" t="s">
        <v>84</v>
      </c>
      <c r="AV714" s="14" t="s">
        <v>84</v>
      </c>
      <c r="AW714" s="14" t="s">
        <v>5</v>
      </c>
      <c r="AX714" s="14" t="s">
        <v>74</v>
      </c>
      <c r="AY714" s="229" t="s">
        <v>140</v>
      </c>
    </row>
    <row r="715" spans="1:65" s="15" customFormat="1" ht="11.25">
      <c r="B715" s="230"/>
      <c r="C715" s="231"/>
      <c r="D715" s="204" t="s">
        <v>149</v>
      </c>
      <c r="E715" s="232" t="s">
        <v>1</v>
      </c>
      <c r="F715" s="233" t="s">
        <v>152</v>
      </c>
      <c r="G715" s="231"/>
      <c r="H715" s="234">
        <v>5.86</v>
      </c>
      <c r="I715" s="235"/>
      <c r="J715" s="235"/>
      <c r="K715" s="231"/>
      <c r="L715" s="231"/>
      <c r="M715" s="236"/>
      <c r="N715" s="237"/>
      <c r="O715" s="238"/>
      <c r="P715" s="238"/>
      <c r="Q715" s="238"/>
      <c r="R715" s="238"/>
      <c r="S715" s="238"/>
      <c r="T715" s="238"/>
      <c r="U715" s="238"/>
      <c r="V715" s="238"/>
      <c r="W715" s="238"/>
      <c r="X715" s="239"/>
      <c r="AT715" s="240" t="s">
        <v>149</v>
      </c>
      <c r="AU715" s="240" t="s">
        <v>84</v>
      </c>
      <c r="AV715" s="15" t="s">
        <v>153</v>
      </c>
      <c r="AW715" s="15" t="s">
        <v>5</v>
      </c>
      <c r="AX715" s="15" t="s">
        <v>74</v>
      </c>
      <c r="AY715" s="240" t="s">
        <v>140</v>
      </c>
    </row>
    <row r="716" spans="1:65" s="16" customFormat="1" ht="11.25">
      <c r="B716" s="241"/>
      <c r="C716" s="242"/>
      <c r="D716" s="204" t="s">
        <v>149</v>
      </c>
      <c r="E716" s="243" t="s">
        <v>1</v>
      </c>
      <c r="F716" s="244" t="s">
        <v>154</v>
      </c>
      <c r="G716" s="242"/>
      <c r="H716" s="245">
        <v>5.86</v>
      </c>
      <c r="I716" s="246"/>
      <c r="J716" s="246"/>
      <c r="K716" s="242"/>
      <c r="L716" s="242"/>
      <c r="M716" s="247"/>
      <c r="N716" s="248"/>
      <c r="O716" s="249"/>
      <c r="P716" s="249"/>
      <c r="Q716" s="249"/>
      <c r="R716" s="249"/>
      <c r="S716" s="249"/>
      <c r="T716" s="249"/>
      <c r="U716" s="249"/>
      <c r="V716" s="249"/>
      <c r="W716" s="249"/>
      <c r="X716" s="250"/>
      <c r="AT716" s="251" t="s">
        <v>149</v>
      </c>
      <c r="AU716" s="251" t="s">
        <v>84</v>
      </c>
      <c r="AV716" s="16" t="s">
        <v>147</v>
      </c>
      <c r="AW716" s="16" t="s">
        <v>5</v>
      </c>
      <c r="AX716" s="16" t="s">
        <v>82</v>
      </c>
      <c r="AY716" s="251" t="s">
        <v>140</v>
      </c>
    </row>
    <row r="717" spans="1:65" s="2" customFormat="1" ht="24">
      <c r="A717" s="35"/>
      <c r="B717" s="36"/>
      <c r="C717" s="190" t="s">
        <v>711</v>
      </c>
      <c r="D717" s="190" t="s">
        <v>142</v>
      </c>
      <c r="E717" s="191" t="s">
        <v>712</v>
      </c>
      <c r="F717" s="192" t="s">
        <v>713</v>
      </c>
      <c r="G717" s="193" t="s">
        <v>317</v>
      </c>
      <c r="H717" s="194">
        <v>12</v>
      </c>
      <c r="I717" s="195"/>
      <c r="J717" s="195"/>
      <c r="K717" s="196">
        <f>ROUND(P717*H717,2)</f>
        <v>0</v>
      </c>
      <c r="L717" s="192" t="s">
        <v>146</v>
      </c>
      <c r="M717" s="40"/>
      <c r="N717" s="197" t="s">
        <v>1</v>
      </c>
      <c r="O717" s="198" t="s">
        <v>37</v>
      </c>
      <c r="P717" s="199">
        <f>I717+J717</f>
        <v>0</v>
      </c>
      <c r="Q717" s="199">
        <f>ROUND(I717*H717,2)</f>
        <v>0</v>
      </c>
      <c r="R717" s="199">
        <f>ROUND(J717*H717,2)</f>
        <v>0</v>
      </c>
      <c r="S717" s="72"/>
      <c r="T717" s="200">
        <f>S717*H717</f>
        <v>0</v>
      </c>
      <c r="U717" s="200">
        <v>0</v>
      </c>
      <c r="V717" s="200">
        <f>U717*H717</f>
        <v>0</v>
      </c>
      <c r="W717" s="200">
        <v>0</v>
      </c>
      <c r="X717" s="201">
        <f>W717*H717</f>
        <v>0</v>
      </c>
      <c r="Y717" s="35"/>
      <c r="Z717" s="35"/>
      <c r="AA717" s="35"/>
      <c r="AB717" s="35"/>
      <c r="AC717" s="35"/>
      <c r="AD717" s="35"/>
      <c r="AE717" s="35"/>
      <c r="AR717" s="202" t="s">
        <v>191</v>
      </c>
      <c r="AT717" s="202" t="s">
        <v>142</v>
      </c>
      <c r="AU717" s="202" t="s">
        <v>84</v>
      </c>
      <c r="AY717" s="18" t="s">
        <v>140</v>
      </c>
      <c r="BE717" s="203">
        <f>IF(O717="základní",K717,0)</f>
        <v>0</v>
      </c>
      <c r="BF717" s="203">
        <f>IF(O717="snížená",K717,0)</f>
        <v>0</v>
      </c>
      <c r="BG717" s="203">
        <f>IF(O717="zákl. přenesená",K717,0)</f>
        <v>0</v>
      </c>
      <c r="BH717" s="203">
        <f>IF(O717="sníž. přenesená",K717,0)</f>
        <v>0</v>
      </c>
      <c r="BI717" s="203">
        <f>IF(O717="nulová",K717,0)</f>
        <v>0</v>
      </c>
      <c r="BJ717" s="18" t="s">
        <v>82</v>
      </c>
      <c r="BK717" s="203">
        <f>ROUND(P717*H717,2)</f>
        <v>0</v>
      </c>
      <c r="BL717" s="18" t="s">
        <v>191</v>
      </c>
      <c r="BM717" s="202" t="s">
        <v>714</v>
      </c>
    </row>
    <row r="718" spans="1:65" s="2" customFormat="1" ht="11.25">
      <c r="A718" s="35"/>
      <c r="B718" s="36"/>
      <c r="C718" s="37"/>
      <c r="D718" s="204" t="s">
        <v>148</v>
      </c>
      <c r="E718" s="37"/>
      <c r="F718" s="205" t="s">
        <v>713</v>
      </c>
      <c r="G718" s="37"/>
      <c r="H718" s="37"/>
      <c r="I718" s="206"/>
      <c r="J718" s="206"/>
      <c r="K718" s="37"/>
      <c r="L718" s="37"/>
      <c r="M718" s="40"/>
      <c r="N718" s="207"/>
      <c r="O718" s="208"/>
      <c r="P718" s="72"/>
      <c r="Q718" s="72"/>
      <c r="R718" s="72"/>
      <c r="S718" s="72"/>
      <c r="T718" s="72"/>
      <c r="U718" s="72"/>
      <c r="V718" s="72"/>
      <c r="W718" s="72"/>
      <c r="X718" s="73"/>
      <c r="Y718" s="35"/>
      <c r="Z718" s="35"/>
      <c r="AA718" s="35"/>
      <c r="AB718" s="35"/>
      <c r="AC718" s="35"/>
      <c r="AD718" s="35"/>
      <c r="AE718" s="35"/>
      <c r="AT718" s="18" t="s">
        <v>148</v>
      </c>
      <c r="AU718" s="18" t="s">
        <v>84</v>
      </c>
    </row>
    <row r="719" spans="1:65" s="14" customFormat="1" ht="11.25">
      <c r="B719" s="219"/>
      <c r="C719" s="220"/>
      <c r="D719" s="204" t="s">
        <v>149</v>
      </c>
      <c r="E719" s="221" t="s">
        <v>1</v>
      </c>
      <c r="F719" s="222" t="s">
        <v>715</v>
      </c>
      <c r="G719" s="220"/>
      <c r="H719" s="223">
        <v>12</v>
      </c>
      <c r="I719" s="224"/>
      <c r="J719" s="224"/>
      <c r="K719" s="220"/>
      <c r="L719" s="220"/>
      <c r="M719" s="225"/>
      <c r="N719" s="226"/>
      <c r="O719" s="227"/>
      <c r="P719" s="227"/>
      <c r="Q719" s="227"/>
      <c r="R719" s="227"/>
      <c r="S719" s="227"/>
      <c r="T719" s="227"/>
      <c r="U719" s="227"/>
      <c r="V719" s="227"/>
      <c r="W719" s="227"/>
      <c r="X719" s="228"/>
      <c r="AT719" s="229" t="s">
        <v>149</v>
      </c>
      <c r="AU719" s="229" t="s">
        <v>84</v>
      </c>
      <c r="AV719" s="14" t="s">
        <v>84</v>
      </c>
      <c r="AW719" s="14" t="s">
        <v>5</v>
      </c>
      <c r="AX719" s="14" t="s">
        <v>74</v>
      </c>
      <c r="AY719" s="229" t="s">
        <v>140</v>
      </c>
    </row>
    <row r="720" spans="1:65" s="15" customFormat="1" ht="11.25">
      <c r="B720" s="230"/>
      <c r="C720" s="231"/>
      <c r="D720" s="204" t="s">
        <v>149</v>
      </c>
      <c r="E720" s="232" t="s">
        <v>1</v>
      </c>
      <c r="F720" s="233" t="s">
        <v>152</v>
      </c>
      <c r="G720" s="231"/>
      <c r="H720" s="234">
        <v>12</v>
      </c>
      <c r="I720" s="235"/>
      <c r="J720" s="235"/>
      <c r="K720" s="231"/>
      <c r="L720" s="231"/>
      <c r="M720" s="236"/>
      <c r="N720" s="237"/>
      <c r="O720" s="238"/>
      <c r="P720" s="238"/>
      <c r="Q720" s="238"/>
      <c r="R720" s="238"/>
      <c r="S720" s="238"/>
      <c r="T720" s="238"/>
      <c r="U720" s="238"/>
      <c r="V720" s="238"/>
      <c r="W720" s="238"/>
      <c r="X720" s="239"/>
      <c r="AT720" s="240" t="s">
        <v>149</v>
      </c>
      <c r="AU720" s="240" t="s">
        <v>84</v>
      </c>
      <c r="AV720" s="15" t="s">
        <v>153</v>
      </c>
      <c r="AW720" s="15" t="s">
        <v>5</v>
      </c>
      <c r="AX720" s="15" t="s">
        <v>74</v>
      </c>
      <c r="AY720" s="240" t="s">
        <v>140</v>
      </c>
    </row>
    <row r="721" spans="1:65" s="16" customFormat="1" ht="11.25">
      <c r="B721" s="241"/>
      <c r="C721" s="242"/>
      <c r="D721" s="204" t="s">
        <v>149</v>
      </c>
      <c r="E721" s="243" t="s">
        <v>1</v>
      </c>
      <c r="F721" s="244" t="s">
        <v>154</v>
      </c>
      <c r="G721" s="242"/>
      <c r="H721" s="245">
        <v>12</v>
      </c>
      <c r="I721" s="246"/>
      <c r="J721" s="246"/>
      <c r="K721" s="242"/>
      <c r="L721" s="242"/>
      <c r="M721" s="247"/>
      <c r="N721" s="248"/>
      <c r="O721" s="249"/>
      <c r="P721" s="249"/>
      <c r="Q721" s="249"/>
      <c r="R721" s="249"/>
      <c r="S721" s="249"/>
      <c r="T721" s="249"/>
      <c r="U721" s="249"/>
      <c r="V721" s="249"/>
      <c r="W721" s="249"/>
      <c r="X721" s="250"/>
      <c r="AT721" s="251" t="s">
        <v>149</v>
      </c>
      <c r="AU721" s="251" t="s">
        <v>84</v>
      </c>
      <c r="AV721" s="16" t="s">
        <v>147</v>
      </c>
      <c r="AW721" s="16" t="s">
        <v>5</v>
      </c>
      <c r="AX721" s="16" t="s">
        <v>82</v>
      </c>
      <c r="AY721" s="251" t="s">
        <v>140</v>
      </c>
    </row>
    <row r="722" spans="1:65" s="2" customFormat="1" ht="24">
      <c r="A722" s="35"/>
      <c r="B722" s="36"/>
      <c r="C722" s="190" t="s">
        <v>431</v>
      </c>
      <c r="D722" s="190" t="s">
        <v>142</v>
      </c>
      <c r="E722" s="191" t="s">
        <v>716</v>
      </c>
      <c r="F722" s="192" t="s">
        <v>717</v>
      </c>
      <c r="G722" s="193" t="s">
        <v>317</v>
      </c>
      <c r="H722" s="194">
        <v>57.9</v>
      </c>
      <c r="I722" s="195"/>
      <c r="J722" s="195"/>
      <c r="K722" s="196">
        <f>ROUND(P722*H722,2)</f>
        <v>0</v>
      </c>
      <c r="L722" s="192" t="s">
        <v>146</v>
      </c>
      <c r="M722" s="40"/>
      <c r="N722" s="197" t="s">
        <v>1</v>
      </c>
      <c r="O722" s="198" t="s">
        <v>37</v>
      </c>
      <c r="P722" s="199">
        <f>I722+J722</f>
        <v>0</v>
      </c>
      <c r="Q722" s="199">
        <f>ROUND(I722*H722,2)</f>
        <v>0</v>
      </c>
      <c r="R722" s="199">
        <f>ROUND(J722*H722,2)</f>
        <v>0</v>
      </c>
      <c r="S722" s="72"/>
      <c r="T722" s="200">
        <f>S722*H722</f>
        <v>0</v>
      </c>
      <c r="U722" s="200">
        <v>0</v>
      </c>
      <c r="V722" s="200">
        <f>U722*H722</f>
        <v>0</v>
      </c>
      <c r="W722" s="200">
        <v>0</v>
      </c>
      <c r="X722" s="201">
        <f>W722*H722</f>
        <v>0</v>
      </c>
      <c r="Y722" s="35"/>
      <c r="Z722" s="35"/>
      <c r="AA722" s="35"/>
      <c r="AB722" s="35"/>
      <c r="AC722" s="35"/>
      <c r="AD722" s="35"/>
      <c r="AE722" s="35"/>
      <c r="AR722" s="202" t="s">
        <v>191</v>
      </c>
      <c r="AT722" s="202" t="s">
        <v>142</v>
      </c>
      <c r="AU722" s="202" t="s">
        <v>84</v>
      </c>
      <c r="AY722" s="18" t="s">
        <v>140</v>
      </c>
      <c r="BE722" s="203">
        <f>IF(O722="základní",K722,0)</f>
        <v>0</v>
      </c>
      <c r="BF722" s="203">
        <f>IF(O722="snížená",K722,0)</f>
        <v>0</v>
      </c>
      <c r="BG722" s="203">
        <f>IF(O722="zákl. přenesená",K722,0)</f>
        <v>0</v>
      </c>
      <c r="BH722" s="203">
        <f>IF(O722="sníž. přenesená",K722,0)</f>
        <v>0</v>
      </c>
      <c r="BI722" s="203">
        <f>IF(O722="nulová",K722,0)</f>
        <v>0</v>
      </c>
      <c r="BJ722" s="18" t="s">
        <v>82</v>
      </c>
      <c r="BK722" s="203">
        <f>ROUND(P722*H722,2)</f>
        <v>0</v>
      </c>
      <c r="BL722" s="18" t="s">
        <v>191</v>
      </c>
      <c r="BM722" s="202" t="s">
        <v>718</v>
      </c>
    </row>
    <row r="723" spans="1:65" s="2" customFormat="1" ht="19.5">
      <c r="A723" s="35"/>
      <c r="B723" s="36"/>
      <c r="C723" s="37"/>
      <c r="D723" s="204" t="s">
        <v>148</v>
      </c>
      <c r="E723" s="37"/>
      <c r="F723" s="205" t="s">
        <v>717</v>
      </c>
      <c r="G723" s="37"/>
      <c r="H723" s="37"/>
      <c r="I723" s="206"/>
      <c r="J723" s="206"/>
      <c r="K723" s="37"/>
      <c r="L723" s="37"/>
      <c r="M723" s="40"/>
      <c r="N723" s="207"/>
      <c r="O723" s="208"/>
      <c r="P723" s="72"/>
      <c r="Q723" s="72"/>
      <c r="R723" s="72"/>
      <c r="S723" s="72"/>
      <c r="T723" s="72"/>
      <c r="U723" s="72"/>
      <c r="V723" s="72"/>
      <c r="W723" s="72"/>
      <c r="X723" s="73"/>
      <c r="Y723" s="35"/>
      <c r="Z723" s="35"/>
      <c r="AA723" s="35"/>
      <c r="AB723" s="35"/>
      <c r="AC723" s="35"/>
      <c r="AD723" s="35"/>
      <c r="AE723" s="35"/>
      <c r="AT723" s="18" t="s">
        <v>148</v>
      </c>
      <c r="AU723" s="18" t="s">
        <v>84</v>
      </c>
    </row>
    <row r="724" spans="1:65" s="13" customFormat="1" ht="11.25">
      <c r="B724" s="209"/>
      <c r="C724" s="210"/>
      <c r="D724" s="204" t="s">
        <v>149</v>
      </c>
      <c r="E724" s="211" t="s">
        <v>1</v>
      </c>
      <c r="F724" s="212" t="s">
        <v>234</v>
      </c>
      <c r="G724" s="210"/>
      <c r="H724" s="211" t="s">
        <v>1</v>
      </c>
      <c r="I724" s="213"/>
      <c r="J724" s="213"/>
      <c r="K724" s="210"/>
      <c r="L724" s="210"/>
      <c r="M724" s="214"/>
      <c r="N724" s="215"/>
      <c r="O724" s="216"/>
      <c r="P724" s="216"/>
      <c r="Q724" s="216"/>
      <c r="R724" s="216"/>
      <c r="S724" s="216"/>
      <c r="T724" s="216"/>
      <c r="U724" s="216"/>
      <c r="V724" s="216"/>
      <c r="W724" s="216"/>
      <c r="X724" s="217"/>
      <c r="AT724" s="218" t="s">
        <v>149</v>
      </c>
      <c r="AU724" s="218" t="s">
        <v>84</v>
      </c>
      <c r="AV724" s="13" t="s">
        <v>82</v>
      </c>
      <c r="AW724" s="13" t="s">
        <v>5</v>
      </c>
      <c r="AX724" s="13" t="s">
        <v>74</v>
      </c>
      <c r="AY724" s="218" t="s">
        <v>140</v>
      </c>
    </row>
    <row r="725" spans="1:65" s="14" customFormat="1" ht="11.25">
      <c r="B725" s="219"/>
      <c r="C725" s="220"/>
      <c r="D725" s="204" t="s">
        <v>149</v>
      </c>
      <c r="E725" s="221" t="s">
        <v>1</v>
      </c>
      <c r="F725" s="222" t="s">
        <v>719</v>
      </c>
      <c r="G725" s="220"/>
      <c r="H725" s="223">
        <v>57.9</v>
      </c>
      <c r="I725" s="224"/>
      <c r="J725" s="224"/>
      <c r="K725" s="220"/>
      <c r="L725" s="220"/>
      <c r="M725" s="225"/>
      <c r="N725" s="226"/>
      <c r="O725" s="227"/>
      <c r="P725" s="227"/>
      <c r="Q725" s="227"/>
      <c r="R725" s="227"/>
      <c r="S725" s="227"/>
      <c r="T725" s="227"/>
      <c r="U725" s="227"/>
      <c r="V725" s="227"/>
      <c r="W725" s="227"/>
      <c r="X725" s="228"/>
      <c r="AT725" s="229" t="s">
        <v>149</v>
      </c>
      <c r="AU725" s="229" t="s">
        <v>84</v>
      </c>
      <c r="AV725" s="14" t="s">
        <v>84</v>
      </c>
      <c r="AW725" s="14" t="s">
        <v>5</v>
      </c>
      <c r="AX725" s="14" t="s">
        <v>74</v>
      </c>
      <c r="AY725" s="229" t="s">
        <v>140</v>
      </c>
    </row>
    <row r="726" spans="1:65" s="15" customFormat="1" ht="11.25">
      <c r="B726" s="230"/>
      <c r="C726" s="231"/>
      <c r="D726" s="204" t="s">
        <v>149</v>
      </c>
      <c r="E726" s="232" t="s">
        <v>1</v>
      </c>
      <c r="F726" s="233" t="s">
        <v>152</v>
      </c>
      <c r="G726" s="231"/>
      <c r="H726" s="234">
        <v>57.9</v>
      </c>
      <c r="I726" s="235"/>
      <c r="J726" s="235"/>
      <c r="K726" s="231"/>
      <c r="L726" s="231"/>
      <c r="M726" s="236"/>
      <c r="N726" s="237"/>
      <c r="O726" s="238"/>
      <c r="P726" s="238"/>
      <c r="Q726" s="238"/>
      <c r="R726" s="238"/>
      <c r="S726" s="238"/>
      <c r="T726" s="238"/>
      <c r="U726" s="238"/>
      <c r="V726" s="238"/>
      <c r="W726" s="238"/>
      <c r="X726" s="239"/>
      <c r="AT726" s="240" t="s">
        <v>149</v>
      </c>
      <c r="AU726" s="240" t="s">
        <v>84</v>
      </c>
      <c r="AV726" s="15" t="s">
        <v>153</v>
      </c>
      <c r="AW726" s="15" t="s">
        <v>5</v>
      </c>
      <c r="AX726" s="15" t="s">
        <v>74</v>
      </c>
      <c r="AY726" s="240" t="s">
        <v>140</v>
      </c>
    </row>
    <row r="727" spans="1:65" s="16" customFormat="1" ht="11.25">
      <c r="B727" s="241"/>
      <c r="C727" s="242"/>
      <c r="D727" s="204" t="s">
        <v>149</v>
      </c>
      <c r="E727" s="243" t="s">
        <v>1</v>
      </c>
      <c r="F727" s="244" t="s">
        <v>154</v>
      </c>
      <c r="G727" s="242"/>
      <c r="H727" s="245">
        <v>57.9</v>
      </c>
      <c r="I727" s="246"/>
      <c r="J727" s="246"/>
      <c r="K727" s="242"/>
      <c r="L727" s="242"/>
      <c r="M727" s="247"/>
      <c r="N727" s="248"/>
      <c r="O727" s="249"/>
      <c r="P727" s="249"/>
      <c r="Q727" s="249"/>
      <c r="R727" s="249"/>
      <c r="S727" s="249"/>
      <c r="T727" s="249"/>
      <c r="U727" s="249"/>
      <c r="V727" s="249"/>
      <c r="W727" s="249"/>
      <c r="X727" s="250"/>
      <c r="AT727" s="251" t="s">
        <v>149</v>
      </c>
      <c r="AU727" s="251" t="s">
        <v>84</v>
      </c>
      <c r="AV727" s="16" t="s">
        <v>147</v>
      </c>
      <c r="AW727" s="16" t="s">
        <v>5</v>
      </c>
      <c r="AX727" s="16" t="s">
        <v>82</v>
      </c>
      <c r="AY727" s="251" t="s">
        <v>140</v>
      </c>
    </row>
    <row r="728" spans="1:65" s="2" customFormat="1" ht="24">
      <c r="A728" s="35"/>
      <c r="B728" s="36"/>
      <c r="C728" s="190" t="s">
        <v>720</v>
      </c>
      <c r="D728" s="190" t="s">
        <v>142</v>
      </c>
      <c r="E728" s="191" t="s">
        <v>721</v>
      </c>
      <c r="F728" s="192" t="s">
        <v>722</v>
      </c>
      <c r="G728" s="193" t="s">
        <v>317</v>
      </c>
      <c r="H728" s="194">
        <v>33.200000000000003</v>
      </c>
      <c r="I728" s="195"/>
      <c r="J728" s="195"/>
      <c r="K728" s="196">
        <f>ROUND(P728*H728,2)</f>
        <v>0</v>
      </c>
      <c r="L728" s="192" t="s">
        <v>146</v>
      </c>
      <c r="M728" s="40"/>
      <c r="N728" s="197" t="s">
        <v>1</v>
      </c>
      <c r="O728" s="198" t="s">
        <v>37</v>
      </c>
      <c r="P728" s="199">
        <f>I728+J728</f>
        <v>0</v>
      </c>
      <c r="Q728" s="199">
        <f>ROUND(I728*H728,2)</f>
        <v>0</v>
      </c>
      <c r="R728" s="199">
        <f>ROUND(J728*H728,2)</f>
        <v>0</v>
      </c>
      <c r="S728" s="72"/>
      <c r="T728" s="200">
        <f>S728*H728</f>
        <v>0</v>
      </c>
      <c r="U728" s="200">
        <v>0</v>
      </c>
      <c r="V728" s="200">
        <f>U728*H728</f>
        <v>0</v>
      </c>
      <c r="W728" s="200">
        <v>0</v>
      </c>
      <c r="X728" s="201">
        <f>W728*H728</f>
        <v>0</v>
      </c>
      <c r="Y728" s="35"/>
      <c r="Z728" s="35"/>
      <c r="AA728" s="35"/>
      <c r="AB728" s="35"/>
      <c r="AC728" s="35"/>
      <c r="AD728" s="35"/>
      <c r="AE728" s="35"/>
      <c r="AR728" s="202" t="s">
        <v>191</v>
      </c>
      <c r="AT728" s="202" t="s">
        <v>142</v>
      </c>
      <c r="AU728" s="202" t="s">
        <v>84</v>
      </c>
      <c r="AY728" s="18" t="s">
        <v>140</v>
      </c>
      <c r="BE728" s="203">
        <f>IF(O728="základní",K728,0)</f>
        <v>0</v>
      </c>
      <c r="BF728" s="203">
        <f>IF(O728="snížená",K728,0)</f>
        <v>0</v>
      </c>
      <c r="BG728" s="203">
        <f>IF(O728="zákl. přenesená",K728,0)</f>
        <v>0</v>
      </c>
      <c r="BH728" s="203">
        <f>IF(O728="sníž. přenesená",K728,0)</f>
        <v>0</v>
      </c>
      <c r="BI728" s="203">
        <f>IF(O728="nulová",K728,0)</f>
        <v>0</v>
      </c>
      <c r="BJ728" s="18" t="s">
        <v>82</v>
      </c>
      <c r="BK728" s="203">
        <f>ROUND(P728*H728,2)</f>
        <v>0</v>
      </c>
      <c r="BL728" s="18" t="s">
        <v>191</v>
      </c>
      <c r="BM728" s="202" t="s">
        <v>723</v>
      </c>
    </row>
    <row r="729" spans="1:65" s="2" customFormat="1" ht="11.25">
      <c r="A729" s="35"/>
      <c r="B729" s="36"/>
      <c r="C729" s="37"/>
      <c r="D729" s="204" t="s">
        <v>148</v>
      </c>
      <c r="E729" s="37"/>
      <c r="F729" s="205" t="s">
        <v>722</v>
      </c>
      <c r="G729" s="37"/>
      <c r="H729" s="37"/>
      <c r="I729" s="206"/>
      <c r="J729" s="206"/>
      <c r="K729" s="37"/>
      <c r="L729" s="37"/>
      <c r="M729" s="40"/>
      <c r="N729" s="207"/>
      <c r="O729" s="208"/>
      <c r="P729" s="72"/>
      <c r="Q729" s="72"/>
      <c r="R729" s="72"/>
      <c r="S729" s="72"/>
      <c r="T729" s="72"/>
      <c r="U729" s="72"/>
      <c r="V729" s="72"/>
      <c r="W729" s="72"/>
      <c r="X729" s="73"/>
      <c r="Y729" s="35"/>
      <c r="Z729" s="35"/>
      <c r="AA729" s="35"/>
      <c r="AB729" s="35"/>
      <c r="AC729" s="35"/>
      <c r="AD729" s="35"/>
      <c r="AE729" s="35"/>
      <c r="AT729" s="18" t="s">
        <v>148</v>
      </c>
      <c r="AU729" s="18" t="s">
        <v>84</v>
      </c>
    </row>
    <row r="730" spans="1:65" s="13" customFormat="1" ht="11.25">
      <c r="B730" s="209"/>
      <c r="C730" s="210"/>
      <c r="D730" s="204" t="s">
        <v>149</v>
      </c>
      <c r="E730" s="211" t="s">
        <v>1</v>
      </c>
      <c r="F730" s="212" t="s">
        <v>234</v>
      </c>
      <c r="G730" s="210"/>
      <c r="H730" s="211" t="s">
        <v>1</v>
      </c>
      <c r="I730" s="213"/>
      <c r="J730" s="213"/>
      <c r="K730" s="210"/>
      <c r="L730" s="210"/>
      <c r="M730" s="214"/>
      <c r="N730" s="215"/>
      <c r="O730" s="216"/>
      <c r="P730" s="216"/>
      <c r="Q730" s="216"/>
      <c r="R730" s="216"/>
      <c r="S730" s="216"/>
      <c r="T730" s="216"/>
      <c r="U730" s="216"/>
      <c r="V730" s="216"/>
      <c r="W730" s="216"/>
      <c r="X730" s="217"/>
      <c r="AT730" s="218" t="s">
        <v>149</v>
      </c>
      <c r="AU730" s="218" t="s">
        <v>84</v>
      </c>
      <c r="AV730" s="13" t="s">
        <v>82</v>
      </c>
      <c r="AW730" s="13" t="s">
        <v>5</v>
      </c>
      <c r="AX730" s="13" t="s">
        <v>74</v>
      </c>
      <c r="AY730" s="218" t="s">
        <v>140</v>
      </c>
    </row>
    <row r="731" spans="1:65" s="14" customFormat="1" ht="11.25">
      <c r="B731" s="219"/>
      <c r="C731" s="220"/>
      <c r="D731" s="204" t="s">
        <v>149</v>
      </c>
      <c r="E731" s="221" t="s">
        <v>1</v>
      </c>
      <c r="F731" s="222" t="s">
        <v>724</v>
      </c>
      <c r="G731" s="220"/>
      <c r="H731" s="223">
        <v>33.200000000000003</v>
      </c>
      <c r="I731" s="224"/>
      <c r="J731" s="224"/>
      <c r="K731" s="220"/>
      <c r="L731" s="220"/>
      <c r="M731" s="225"/>
      <c r="N731" s="226"/>
      <c r="O731" s="227"/>
      <c r="P731" s="227"/>
      <c r="Q731" s="227"/>
      <c r="R731" s="227"/>
      <c r="S731" s="227"/>
      <c r="T731" s="227"/>
      <c r="U731" s="227"/>
      <c r="V731" s="227"/>
      <c r="W731" s="227"/>
      <c r="X731" s="228"/>
      <c r="AT731" s="229" t="s">
        <v>149</v>
      </c>
      <c r="AU731" s="229" t="s">
        <v>84</v>
      </c>
      <c r="AV731" s="14" t="s">
        <v>84</v>
      </c>
      <c r="AW731" s="14" t="s">
        <v>5</v>
      </c>
      <c r="AX731" s="14" t="s">
        <v>74</v>
      </c>
      <c r="AY731" s="229" t="s">
        <v>140</v>
      </c>
    </row>
    <row r="732" spans="1:65" s="15" customFormat="1" ht="11.25">
      <c r="B732" s="230"/>
      <c r="C732" s="231"/>
      <c r="D732" s="204" t="s">
        <v>149</v>
      </c>
      <c r="E732" s="232" t="s">
        <v>1</v>
      </c>
      <c r="F732" s="233" t="s">
        <v>152</v>
      </c>
      <c r="G732" s="231"/>
      <c r="H732" s="234">
        <v>33.200000000000003</v>
      </c>
      <c r="I732" s="235"/>
      <c r="J732" s="235"/>
      <c r="K732" s="231"/>
      <c r="L732" s="231"/>
      <c r="M732" s="236"/>
      <c r="N732" s="237"/>
      <c r="O732" s="238"/>
      <c r="P732" s="238"/>
      <c r="Q732" s="238"/>
      <c r="R732" s="238"/>
      <c r="S732" s="238"/>
      <c r="T732" s="238"/>
      <c r="U732" s="238"/>
      <c r="V732" s="238"/>
      <c r="W732" s="238"/>
      <c r="X732" s="239"/>
      <c r="AT732" s="240" t="s">
        <v>149</v>
      </c>
      <c r="AU732" s="240" t="s">
        <v>84</v>
      </c>
      <c r="AV732" s="15" t="s">
        <v>153</v>
      </c>
      <c r="AW732" s="15" t="s">
        <v>5</v>
      </c>
      <c r="AX732" s="15" t="s">
        <v>74</v>
      </c>
      <c r="AY732" s="240" t="s">
        <v>140</v>
      </c>
    </row>
    <row r="733" spans="1:65" s="16" customFormat="1" ht="11.25">
      <c r="B733" s="241"/>
      <c r="C733" s="242"/>
      <c r="D733" s="204" t="s">
        <v>149</v>
      </c>
      <c r="E733" s="243" t="s">
        <v>1</v>
      </c>
      <c r="F733" s="244" t="s">
        <v>154</v>
      </c>
      <c r="G733" s="242"/>
      <c r="H733" s="245">
        <v>33.200000000000003</v>
      </c>
      <c r="I733" s="246"/>
      <c r="J733" s="246"/>
      <c r="K733" s="242"/>
      <c r="L733" s="242"/>
      <c r="M733" s="247"/>
      <c r="N733" s="248"/>
      <c r="O733" s="249"/>
      <c r="P733" s="249"/>
      <c r="Q733" s="249"/>
      <c r="R733" s="249"/>
      <c r="S733" s="249"/>
      <c r="T733" s="249"/>
      <c r="U733" s="249"/>
      <c r="V733" s="249"/>
      <c r="W733" s="249"/>
      <c r="X733" s="250"/>
      <c r="AT733" s="251" t="s">
        <v>149</v>
      </c>
      <c r="AU733" s="251" t="s">
        <v>84</v>
      </c>
      <c r="AV733" s="16" t="s">
        <v>147</v>
      </c>
      <c r="AW733" s="16" t="s">
        <v>5</v>
      </c>
      <c r="AX733" s="16" t="s">
        <v>82</v>
      </c>
      <c r="AY733" s="251" t="s">
        <v>140</v>
      </c>
    </row>
    <row r="734" spans="1:65" s="2" customFormat="1" ht="16.5" customHeight="1">
      <c r="A734" s="35"/>
      <c r="B734" s="36"/>
      <c r="C734" s="190" t="s">
        <v>439</v>
      </c>
      <c r="D734" s="190" t="s">
        <v>142</v>
      </c>
      <c r="E734" s="191" t="s">
        <v>725</v>
      </c>
      <c r="F734" s="192" t="s">
        <v>726</v>
      </c>
      <c r="G734" s="193" t="s">
        <v>379</v>
      </c>
      <c r="H734" s="194">
        <v>108</v>
      </c>
      <c r="I734" s="195"/>
      <c r="J734" s="195"/>
      <c r="K734" s="196">
        <f>ROUND(P734*H734,2)</f>
        <v>0</v>
      </c>
      <c r="L734" s="192" t="s">
        <v>1</v>
      </c>
      <c r="M734" s="40"/>
      <c r="N734" s="197" t="s">
        <v>1</v>
      </c>
      <c r="O734" s="198" t="s">
        <v>37</v>
      </c>
      <c r="P734" s="199">
        <f>I734+J734</f>
        <v>0</v>
      </c>
      <c r="Q734" s="199">
        <f>ROUND(I734*H734,2)</f>
        <v>0</v>
      </c>
      <c r="R734" s="199">
        <f>ROUND(J734*H734,2)</f>
        <v>0</v>
      </c>
      <c r="S734" s="72"/>
      <c r="T734" s="200">
        <f>S734*H734</f>
        <v>0</v>
      </c>
      <c r="U734" s="200">
        <v>0</v>
      </c>
      <c r="V734" s="200">
        <f>U734*H734</f>
        <v>0</v>
      </c>
      <c r="W734" s="200">
        <v>0</v>
      </c>
      <c r="X734" s="201">
        <f>W734*H734</f>
        <v>0</v>
      </c>
      <c r="Y734" s="35"/>
      <c r="Z734" s="35"/>
      <c r="AA734" s="35"/>
      <c r="AB734" s="35"/>
      <c r="AC734" s="35"/>
      <c r="AD734" s="35"/>
      <c r="AE734" s="35"/>
      <c r="AR734" s="202" t="s">
        <v>191</v>
      </c>
      <c r="AT734" s="202" t="s">
        <v>142</v>
      </c>
      <c r="AU734" s="202" t="s">
        <v>84</v>
      </c>
      <c r="AY734" s="18" t="s">
        <v>140</v>
      </c>
      <c r="BE734" s="203">
        <f>IF(O734="základní",K734,0)</f>
        <v>0</v>
      </c>
      <c r="BF734" s="203">
        <f>IF(O734="snížená",K734,0)</f>
        <v>0</v>
      </c>
      <c r="BG734" s="203">
        <f>IF(O734="zákl. přenesená",K734,0)</f>
        <v>0</v>
      </c>
      <c r="BH734" s="203">
        <f>IF(O734="sníž. přenesená",K734,0)</f>
        <v>0</v>
      </c>
      <c r="BI734" s="203">
        <f>IF(O734="nulová",K734,0)</f>
        <v>0</v>
      </c>
      <c r="BJ734" s="18" t="s">
        <v>82</v>
      </c>
      <c r="BK734" s="203">
        <f>ROUND(P734*H734,2)</f>
        <v>0</v>
      </c>
      <c r="BL734" s="18" t="s">
        <v>191</v>
      </c>
      <c r="BM734" s="202" t="s">
        <v>727</v>
      </c>
    </row>
    <row r="735" spans="1:65" s="2" customFormat="1" ht="11.25">
      <c r="A735" s="35"/>
      <c r="B735" s="36"/>
      <c r="C735" s="37"/>
      <c r="D735" s="204" t="s">
        <v>148</v>
      </c>
      <c r="E735" s="37"/>
      <c r="F735" s="205" t="s">
        <v>726</v>
      </c>
      <c r="G735" s="37"/>
      <c r="H735" s="37"/>
      <c r="I735" s="206"/>
      <c r="J735" s="206"/>
      <c r="K735" s="37"/>
      <c r="L735" s="37"/>
      <c r="M735" s="40"/>
      <c r="N735" s="207"/>
      <c r="O735" s="208"/>
      <c r="P735" s="72"/>
      <c r="Q735" s="72"/>
      <c r="R735" s="72"/>
      <c r="S735" s="72"/>
      <c r="T735" s="72"/>
      <c r="U735" s="72"/>
      <c r="V735" s="72"/>
      <c r="W735" s="72"/>
      <c r="X735" s="73"/>
      <c r="Y735" s="35"/>
      <c r="Z735" s="35"/>
      <c r="AA735" s="35"/>
      <c r="AB735" s="35"/>
      <c r="AC735" s="35"/>
      <c r="AD735" s="35"/>
      <c r="AE735" s="35"/>
      <c r="AT735" s="18" t="s">
        <v>148</v>
      </c>
      <c r="AU735" s="18" t="s">
        <v>84</v>
      </c>
    </row>
    <row r="736" spans="1:65" s="13" customFormat="1" ht="11.25">
      <c r="B736" s="209"/>
      <c r="C736" s="210"/>
      <c r="D736" s="204" t="s">
        <v>149</v>
      </c>
      <c r="E736" s="211" t="s">
        <v>1</v>
      </c>
      <c r="F736" s="212" t="s">
        <v>728</v>
      </c>
      <c r="G736" s="210"/>
      <c r="H736" s="211" t="s">
        <v>1</v>
      </c>
      <c r="I736" s="213"/>
      <c r="J736" s="213"/>
      <c r="K736" s="210"/>
      <c r="L736" s="210"/>
      <c r="M736" s="214"/>
      <c r="N736" s="215"/>
      <c r="O736" s="216"/>
      <c r="P736" s="216"/>
      <c r="Q736" s="216"/>
      <c r="R736" s="216"/>
      <c r="S736" s="216"/>
      <c r="T736" s="216"/>
      <c r="U736" s="216"/>
      <c r="V736" s="216"/>
      <c r="W736" s="216"/>
      <c r="X736" s="217"/>
      <c r="AT736" s="218" t="s">
        <v>149</v>
      </c>
      <c r="AU736" s="218" t="s">
        <v>84</v>
      </c>
      <c r="AV736" s="13" t="s">
        <v>82</v>
      </c>
      <c r="AW736" s="13" t="s">
        <v>5</v>
      </c>
      <c r="AX736" s="13" t="s">
        <v>74</v>
      </c>
      <c r="AY736" s="218" t="s">
        <v>140</v>
      </c>
    </row>
    <row r="737" spans="1:65" s="14" customFormat="1" ht="11.25">
      <c r="B737" s="219"/>
      <c r="C737" s="220"/>
      <c r="D737" s="204" t="s">
        <v>149</v>
      </c>
      <c r="E737" s="221" t="s">
        <v>1</v>
      </c>
      <c r="F737" s="222" t="s">
        <v>729</v>
      </c>
      <c r="G737" s="220"/>
      <c r="H737" s="223">
        <v>108</v>
      </c>
      <c r="I737" s="224"/>
      <c r="J737" s="224"/>
      <c r="K737" s="220"/>
      <c r="L737" s="220"/>
      <c r="M737" s="225"/>
      <c r="N737" s="226"/>
      <c r="O737" s="227"/>
      <c r="P737" s="227"/>
      <c r="Q737" s="227"/>
      <c r="R737" s="227"/>
      <c r="S737" s="227"/>
      <c r="T737" s="227"/>
      <c r="U737" s="227"/>
      <c r="V737" s="227"/>
      <c r="W737" s="227"/>
      <c r="X737" s="228"/>
      <c r="AT737" s="229" t="s">
        <v>149</v>
      </c>
      <c r="AU737" s="229" t="s">
        <v>84</v>
      </c>
      <c r="AV737" s="14" t="s">
        <v>84</v>
      </c>
      <c r="AW737" s="14" t="s">
        <v>5</v>
      </c>
      <c r="AX737" s="14" t="s">
        <v>74</v>
      </c>
      <c r="AY737" s="229" t="s">
        <v>140</v>
      </c>
    </row>
    <row r="738" spans="1:65" s="15" customFormat="1" ht="11.25">
      <c r="B738" s="230"/>
      <c r="C738" s="231"/>
      <c r="D738" s="204" t="s">
        <v>149</v>
      </c>
      <c r="E738" s="232" t="s">
        <v>1</v>
      </c>
      <c r="F738" s="233" t="s">
        <v>152</v>
      </c>
      <c r="G738" s="231"/>
      <c r="H738" s="234">
        <v>108</v>
      </c>
      <c r="I738" s="235"/>
      <c r="J738" s="235"/>
      <c r="K738" s="231"/>
      <c r="L738" s="231"/>
      <c r="M738" s="236"/>
      <c r="N738" s="237"/>
      <c r="O738" s="238"/>
      <c r="P738" s="238"/>
      <c r="Q738" s="238"/>
      <c r="R738" s="238"/>
      <c r="S738" s="238"/>
      <c r="T738" s="238"/>
      <c r="U738" s="238"/>
      <c r="V738" s="238"/>
      <c r="W738" s="238"/>
      <c r="X738" s="239"/>
      <c r="AT738" s="240" t="s">
        <v>149</v>
      </c>
      <c r="AU738" s="240" t="s">
        <v>84</v>
      </c>
      <c r="AV738" s="15" t="s">
        <v>153</v>
      </c>
      <c r="AW738" s="15" t="s">
        <v>5</v>
      </c>
      <c r="AX738" s="15" t="s">
        <v>74</v>
      </c>
      <c r="AY738" s="240" t="s">
        <v>140</v>
      </c>
    </row>
    <row r="739" spans="1:65" s="16" customFormat="1" ht="11.25">
      <c r="B739" s="241"/>
      <c r="C739" s="242"/>
      <c r="D739" s="204" t="s">
        <v>149</v>
      </c>
      <c r="E739" s="243" t="s">
        <v>1</v>
      </c>
      <c r="F739" s="244" t="s">
        <v>154</v>
      </c>
      <c r="G739" s="242"/>
      <c r="H739" s="245">
        <v>108</v>
      </c>
      <c r="I739" s="246"/>
      <c r="J739" s="246"/>
      <c r="K739" s="242"/>
      <c r="L739" s="242"/>
      <c r="M739" s="247"/>
      <c r="N739" s="248"/>
      <c r="O739" s="249"/>
      <c r="P739" s="249"/>
      <c r="Q739" s="249"/>
      <c r="R739" s="249"/>
      <c r="S739" s="249"/>
      <c r="T739" s="249"/>
      <c r="U739" s="249"/>
      <c r="V739" s="249"/>
      <c r="W739" s="249"/>
      <c r="X739" s="250"/>
      <c r="AT739" s="251" t="s">
        <v>149</v>
      </c>
      <c r="AU739" s="251" t="s">
        <v>84</v>
      </c>
      <c r="AV739" s="16" t="s">
        <v>147</v>
      </c>
      <c r="AW739" s="16" t="s">
        <v>5</v>
      </c>
      <c r="AX739" s="16" t="s">
        <v>82</v>
      </c>
      <c r="AY739" s="251" t="s">
        <v>140</v>
      </c>
    </row>
    <row r="740" spans="1:65" s="2" customFormat="1" ht="36">
      <c r="A740" s="35"/>
      <c r="B740" s="36"/>
      <c r="C740" s="190" t="s">
        <v>730</v>
      </c>
      <c r="D740" s="190" t="s">
        <v>142</v>
      </c>
      <c r="E740" s="191" t="s">
        <v>731</v>
      </c>
      <c r="F740" s="192" t="s">
        <v>732</v>
      </c>
      <c r="G740" s="193" t="s">
        <v>379</v>
      </c>
      <c r="H740" s="194">
        <v>6</v>
      </c>
      <c r="I740" s="195"/>
      <c r="J740" s="195"/>
      <c r="K740" s="196">
        <f>ROUND(P740*H740,2)</f>
        <v>0</v>
      </c>
      <c r="L740" s="192" t="s">
        <v>146</v>
      </c>
      <c r="M740" s="40"/>
      <c r="N740" s="197" t="s">
        <v>1</v>
      </c>
      <c r="O740" s="198" t="s">
        <v>37</v>
      </c>
      <c r="P740" s="199">
        <f>I740+J740</f>
        <v>0</v>
      </c>
      <c r="Q740" s="199">
        <f>ROUND(I740*H740,2)</f>
        <v>0</v>
      </c>
      <c r="R740" s="199">
        <f>ROUND(J740*H740,2)</f>
        <v>0</v>
      </c>
      <c r="S740" s="72"/>
      <c r="T740" s="200">
        <f>S740*H740</f>
        <v>0</v>
      </c>
      <c r="U740" s="200">
        <v>0</v>
      </c>
      <c r="V740" s="200">
        <f>U740*H740</f>
        <v>0</v>
      </c>
      <c r="W740" s="200">
        <v>0</v>
      </c>
      <c r="X740" s="201">
        <f>W740*H740</f>
        <v>0</v>
      </c>
      <c r="Y740" s="35"/>
      <c r="Z740" s="35"/>
      <c r="AA740" s="35"/>
      <c r="AB740" s="35"/>
      <c r="AC740" s="35"/>
      <c r="AD740" s="35"/>
      <c r="AE740" s="35"/>
      <c r="AR740" s="202" t="s">
        <v>191</v>
      </c>
      <c r="AT740" s="202" t="s">
        <v>142</v>
      </c>
      <c r="AU740" s="202" t="s">
        <v>84</v>
      </c>
      <c r="AY740" s="18" t="s">
        <v>140</v>
      </c>
      <c r="BE740" s="203">
        <f>IF(O740="základní",K740,0)</f>
        <v>0</v>
      </c>
      <c r="BF740" s="203">
        <f>IF(O740="snížená",K740,0)</f>
        <v>0</v>
      </c>
      <c r="BG740" s="203">
        <f>IF(O740="zákl. přenesená",K740,0)</f>
        <v>0</v>
      </c>
      <c r="BH740" s="203">
        <f>IF(O740="sníž. přenesená",K740,0)</f>
        <v>0</v>
      </c>
      <c r="BI740" s="203">
        <f>IF(O740="nulová",K740,0)</f>
        <v>0</v>
      </c>
      <c r="BJ740" s="18" t="s">
        <v>82</v>
      </c>
      <c r="BK740" s="203">
        <f>ROUND(P740*H740,2)</f>
        <v>0</v>
      </c>
      <c r="BL740" s="18" t="s">
        <v>191</v>
      </c>
      <c r="BM740" s="202" t="s">
        <v>733</v>
      </c>
    </row>
    <row r="741" spans="1:65" s="2" customFormat="1" ht="19.5">
      <c r="A741" s="35"/>
      <c r="B741" s="36"/>
      <c r="C741" s="37"/>
      <c r="D741" s="204" t="s">
        <v>148</v>
      </c>
      <c r="E741" s="37"/>
      <c r="F741" s="205" t="s">
        <v>732</v>
      </c>
      <c r="G741" s="37"/>
      <c r="H741" s="37"/>
      <c r="I741" s="206"/>
      <c r="J741" s="206"/>
      <c r="K741" s="37"/>
      <c r="L741" s="37"/>
      <c r="M741" s="40"/>
      <c r="N741" s="207"/>
      <c r="O741" s="208"/>
      <c r="P741" s="72"/>
      <c r="Q741" s="72"/>
      <c r="R741" s="72"/>
      <c r="S741" s="72"/>
      <c r="T741" s="72"/>
      <c r="U741" s="72"/>
      <c r="V741" s="72"/>
      <c r="W741" s="72"/>
      <c r="X741" s="73"/>
      <c r="Y741" s="35"/>
      <c r="Z741" s="35"/>
      <c r="AA741" s="35"/>
      <c r="AB741" s="35"/>
      <c r="AC741" s="35"/>
      <c r="AD741" s="35"/>
      <c r="AE741" s="35"/>
      <c r="AT741" s="18" t="s">
        <v>148</v>
      </c>
      <c r="AU741" s="18" t="s">
        <v>84</v>
      </c>
    </row>
    <row r="742" spans="1:65" s="14" customFormat="1" ht="11.25">
      <c r="B742" s="219"/>
      <c r="C742" s="220"/>
      <c r="D742" s="204" t="s">
        <v>149</v>
      </c>
      <c r="E742" s="221" t="s">
        <v>1</v>
      </c>
      <c r="F742" s="222" t="s">
        <v>734</v>
      </c>
      <c r="G742" s="220"/>
      <c r="H742" s="223">
        <v>6</v>
      </c>
      <c r="I742" s="224"/>
      <c r="J742" s="224"/>
      <c r="K742" s="220"/>
      <c r="L742" s="220"/>
      <c r="M742" s="225"/>
      <c r="N742" s="226"/>
      <c r="O742" s="227"/>
      <c r="P742" s="227"/>
      <c r="Q742" s="227"/>
      <c r="R742" s="227"/>
      <c r="S742" s="227"/>
      <c r="T742" s="227"/>
      <c r="U742" s="227"/>
      <c r="V742" s="227"/>
      <c r="W742" s="227"/>
      <c r="X742" s="228"/>
      <c r="AT742" s="229" t="s">
        <v>149</v>
      </c>
      <c r="AU742" s="229" t="s">
        <v>84</v>
      </c>
      <c r="AV742" s="14" t="s">
        <v>84</v>
      </c>
      <c r="AW742" s="14" t="s">
        <v>5</v>
      </c>
      <c r="AX742" s="14" t="s">
        <v>74</v>
      </c>
      <c r="AY742" s="229" t="s">
        <v>140</v>
      </c>
    </row>
    <row r="743" spans="1:65" s="15" customFormat="1" ht="11.25">
      <c r="B743" s="230"/>
      <c r="C743" s="231"/>
      <c r="D743" s="204" t="s">
        <v>149</v>
      </c>
      <c r="E743" s="232" t="s">
        <v>1</v>
      </c>
      <c r="F743" s="233" t="s">
        <v>152</v>
      </c>
      <c r="G743" s="231"/>
      <c r="H743" s="234">
        <v>6</v>
      </c>
      <c r="I743" s="235"/>
      <c r="J743" s="235"/>
      <c r="K743" s="231"/>
      <c r="L743" s="231"/>
      <c r="M743" s="236"/>
      <c r="N743" s="237"/>
      <c r="O743" s="238"/>
      <c r="P743" s="238"/>
      <c r="Q743" s="238"/>
      <c r="R743" s="238"/>
      <c r="S743" s="238"/>
      <c r="T743" s="238"/>
      <c r="U743" s="238"/>
      <c r="V743" s="238"/>
      <c r="W743" s="238"/>
      <c r="X743" s="239"/>
      <c r="AT743" s="240" t="s">
        <v>149</v>
      </c>
      <c r="AU743" s="240" t="s">
        <v>84</v>
      </c>
      <c r="AV743" s="15" t="s">
        <v>153</v>
      </c>
      <c r="AW743" s="15" t="s">
        <v>5</v>
      </c>
      <c r="AX743" s="15" t="s">
        <v>74</v>
      </c>
      <c r="AY743" s="240" t="s">
        <v>140</v>
      </c>
    </row>
    <row r="744" spans="1:65" s="16" customFormat="1" ht="11.25">
      <c r="B744" s="241"/>
      <c r="C744" s="242"/>
      <c r="D744" s="204" t="s">
        <v>149</v>
      </c>
      <c r="E744" s="243" t="s">
        <v>1</v>
      </c>
      <c r="F744" s="244" t="s">
        <v>154</v>
      </c>
      <c r="G744" s="242"/>
      <c r="H744" s="245">
        <v>6</v>
      </c>
      <c r="I744" s="246"/>
      <c r="J744" s="246"/>
      <c r="K744" s="242"/>
      <c r="L744" s="242"/>
      <c r="M744" s="247"/>
      <c r="N744" s="248"/>
      <c r="O744" s="249"/>
      <c r="P744" s="249"/>
      <c r="Q744" s="249"/>
      <c r="R744" s="249"/>
      <c r="S744" s="249"/>
      <c r="T744" s="249"/>
      <c r="U744" s="249"/>
      <c r="V744" s="249"/>
      <c r="W744" s="249"/>
      <c r="X744" s="250"/>
      <c r="AT744" s="251" t="s">
        <v>149</v>
      </c>
      <c r="AU744" s="251" t="s">
        <v>84</v>
      </c>
      <c r="AV744" s="16" t="s">
        <v>147</v>
      </c>
      <c r="AW744" s="16" t="s">
        <v>5</v>
      </c>
      <c r="AX744" s="16" t="s">
        <v>82</v>
      </c>
      <c r="AY744" s="251" t="s">
        <v>140</v>
      </c>
    </row>
    <row r="745" spans="1:65" s="2" customFormat="1" ht="24">
      <c r="A745" s="35"/>
      <c r="B745" s="36"/>
      <c r="C745" s="190" t="s">
        <v>445</v>
      </c>
      <c r="D745" s="190" t="s">
        <v>142</v>
      </c>
      <c r="E745" s="191" t="s">
        <v>735</v>
      </c>
      <c r="F745" s="192" t="s">
        <v>736</v>
      </c>
      <c r="G745" s="193" t="s">
        <v>317</v>
      </c>
      <c r="H745" s="194">
        <v>13.6</v>
      </c>
      <c r="I745" s="195"/>
      <c r="J745" s="195"/>
      <c r="K745" s="196">
        <f>ROUND(P745*H745,2)</f>
        <v>0</v>
      </c>
      <c r="L745" s="192" t="s">
        <v>146</v>
      </c>
      <c r="M745" s="40"/>
      <c r="N745" s="197" t="s">
        <v>1</v>
      </c>
      <c r="O745" s="198" t="s">
        <v>37</v>
      </c>
      <c r="P745" s="199">
        <f>I745+J745</f>
        <v>0</v>
      </c>
      <c r="Q745" s="199">
        <f>ROUND(I745*H745,2)</f>
        <v>0</v>
      </c>
      <c r="R745" s="199">
        <f>ROUND(J745*H745,2)</f>
        <v>0</v>
      </c>
      <c r="S745" s="72"/>
      <c r="T745" s="200">
        <f>S745*H745</f>
        <v>0</v>
      </c>
      <c r="U745" s="200">
        <v>0</v>
      </c>
      <c r="V745" s="200">
        <f>U745*H745</f>
        <v>0</v>
      </c>
      <c r="W745" s="200">
        <v>0</v>
      </c>
      <c r="X745" s="201">
        <f>W745*H745</f>
        <v>0</v>
      </c>
      <c r="Y745" s="35"/>
      <c r="Z745" s="35"/>
      <c r="AA745" s="35"/>
      <c r="AB745" s="35"/>
      <c r="AC745" s="35"/>
      <c r="AD745" s="35"/>
      <c r="AE745" s="35"/>
      <c r="AR745" s="202" t="s">
        <v>191</v>
      </c>
      <c r="AT745" s="202" t="s">
        <v>142</v>
      </c>
      <c r="AU745" s="202" t="s">
        <v>84</v>
      </c>
      <c r="AY745" s="18" t="s">
        <v>140</v>
      </c>
      <c r="BE745" s="203">
        <f>IF(O745="základní",K745,0)</f>
        <v>0</v>
      </c>
      <c r="BF745" s="203">
        <f>IF(O745="snížená",K745,0)</f>
        <v>0</v>
      </c>
      <c r="BG745" s="203">
        <f>IF(O745="zákl. přenesená",K745,0)</f>
        <v>0</v>
      </c>
      <c r="BH745" s="203">
        <f>IF(O745="sníž. přenesená",K745,0)</f>
        <v>0</v>
      </c>
      <c r="BI745" s="203">
        <f>IF(O745="nulová",K745,0)</f>
        <v>0</v>
      </c>
      <c r="BJ745" s="18" t="s">
        <v>82</v>
      </c>
      <c r="BK745" s="203">
        <f>ROUND(P745*H745,2)</f>
        <v>0</v>
      </c>
      <c r="BL745" s="18" t="s">
        <v>191</v>
      </c>
      <c r="BM745" s="202" t="s">
        <v>737</v>
      </c>
    </row>
    <row r="746" spans="1:65" s="2" customFormat="1" ht="11.25">
      <c r="A746" s="35"/>
      <c r="B746" s="36"/>
      <c r="C746" s="37"/>
      <c r="D746" s="204" t="s">
        <v>148</v>
      </c>
      <c r="E746" s="37"/>
      <c r="F746" s="205" t="s">
        <v>736</v>
      </c>
      <c r="G746" s="37"/>
      <c r="H746" s="37"/>
      <c r="I746" s="206"/>
      <c r="J746" s="206"/>
      <c r="K746" s="37"/>
      <c r="L746" s="37"/>
      <c r="M746" s="40"/>
      <c r="N746" s="207"/>
      <c r="O746" s="208"/>
      <c r="P746" s="72"/>
      <c r="Q746" s="72"/>
      <c r="R746" s="72"/>
      <c r="S746" s="72"/>
      <c r="T746" s="72"/>
      <c r="U746" s="72"/>
      <c r="V746" s="72"/>
      <c r="W746" s="72"/>
      <c r="X746" s="73"/>
      <c r="Y746" s="35"/>
      <c r="Z746" s="35"/>
      <c r="AA746" s="35"/>
      <c r="AB746" s="35"/>
      <c r="AC746" s="35"/>
      <c r="AD746" s="35"/>
      <c r="AE746" s="35"/>
      <c r="AT746" s="18" t="s">
        <v>148</v>
      </c>
      <c r="AU746" s="18" t="s">
        <v>84</v>
      </c>
    </row>
    <row r="747" spans="1:65" s="13" customFormat="1" ht="11.25">
      <c r="B747" s="209"/>
      <c r="C747" s="210"/>
      <c r="D747" s="204" t="s">
        <v>149</v>
      </c>
      <c r="E747" s="211" t="s">
        <v>1</v>
      </c>
      <c r="F747" s="212" t="s">
        <v>234</v>
      </c>
      <c r="G747" s="210"/>
      <c r="H747" s="211" t="s">
        <v>1</v>
      </c>
      <c r="I747" s="213"/>
      <c r="J747" s="213"/>
      <c r="K747" s="210"/>
      <c r="L747" s="210"/>
      <c r="M747" s="214"/>
      <c r="N747" s="215"/>
      <c r="O747" s="216"/>
      <c r="P747" s="216"/>
      <c r="Q747" s="216"/>
      <c r="R747" s="216"/>
      <c r="S747" s="216"/>
      <c r="T747" s="216"/>
      <c r="U747" s="216"/>
      <c r="V747" s="216"/>
      <c r="W747" s="216"/>
      <c r="X747" s="217"/>
      <c r="AT747" s="218" t="s">
        <v>149</v>
      </c>
      <c r="AU747" s="218" t="s">
        <v>84</v>
      </c>
      <c r="AV747" s="13" t="s">
        <v>82</v>
      </c>
      <c r="AW747" s="13" t="s">
        <v>5</v>
      </c>
      <c r="AX747" s="13" t="s">
        <v>74</v>
      </c>
      <c r="AY747" s="218" t="s">
        <v>140</v>
      </c>
    </row>
    <row r="748" spans="1:65" s="14" customFormat="1" ht="11.25">
      <c r="B748" s="219"/>
      <c r="C748" s="220"/>
      <c r="D748" s="204" t="s">
        <v>149</v>
      </c>
      <c r="E748" s="221" t="s">
        <v>1</v>
      </c>
      <c r="F748" s="222" t="s">
        <v>738</v>
      </c>
      <c r="G748" s="220"/>
      <c r="H748" s="223">
        <v>13.6</v>
      </c>
      <c r="I748" s="224"/>
      <c r="J748" s="224"/>
      <c r="K748" s="220"/>
      <c r="L748" s="220"/>
      <c r="M748" s="225"/>
      <c r="N748" s="226"/>
      <c r="O748" s="227"/>
      <c r="P748" s="227"/>
      <c r="Q748" s="227"/>
      <c r="R748" s="227"/>
      <c r="S748" s="227"/>
      <c r="T748" s="227"/>
      <c r="U748" s="227"/>
      <c r="V748" s="227"/>
      <c r="W748" s="227"/>
      <c r="X748" s="228"/>
      <c r="AT748" s="229" t="s">
        <v>149</v>
      </c>
      <c r="AU748" s="229" t="s">
        <v>84</v>
      </c>
      <c r="AV748" s="14" t="s">
        <v>84</v>
      </c>
      <c r="AW748" s="14" t="s">
        <v>5</v>
      </c>
      <c r="AX748" s="14" t="s">
        <v>74</v>
      </c>
      <c r="AY748" s="229" t="s">
        <v>140</v>
      </c>
    </row>
    <row r="749" spans="1:65" s="15" customFormat="1" ht="11.25">
      <c r="B749" s="230"/>
      <c r="C749" s="231"/>
      <c r="D749" s="204" t="s">
        <v>149</v>
      </c>
      <c r="E749" s="232" t="s">
        <v>1</v>
      </c>
      <c r="F749" s="233" t="s">
        <v>152</v>
      </c>
      <c r="G749" s="231"/>
      <c r="H749" s="234">
        <v>13.6</v>
      </c>
      <c r="I749" s="235"/>
      <c r="J749" s="235"/>
      <c r="K749" s="231"/>
      <c r="L749" s="231"/>
      <c r="M749" s="236"/>
      <c r="N749" s="237"/>
      <c r="O749" s="238"/>
      <c r="P749" s="238"/>
      <c r="Q749" s="238"/>
      <c r="R749" s="238"/>
      <c r="S749" s="238"/>
      <c r="T749" s="238"/>
      <c r="U749" s="238"/>
      <c r="V749" s="238"/>
      <c r="W749" s="238"/>
      <c r="X749" s="239"/>
      <c r="AT749" s="240" t="s">
        <v>149</v>
      </c>
      <c r="AU749" s="240" t="s">
        <v>84</v>
      </c>
      <c r="AV749" s="15" t="s">
        <v>153</v>
      </c>
      <c r="AW749" s="15" t="s">
        <v>5</v>
      </c>
      <c r="AX749" s="15" t="s">
        <v>74</v>
      </c>
      <c r="AY749" s="240" t="s">
        <v>140</v>
      </c>
    </row>
    <row r="750" spans="1:65" s="16" customFormat="1" ht="11.25">
      <c r="B750" s="241"/>
      <c r="C750" s="242"/>
      <c r="D750" s="204" t="s">
        <v>149</v>
      </c>
      <c r="E750" s="243" t="s">
        <v>1</v>
      </c>
      <c r="F750" s="244" t="s">
        <v>154</v>
      </c>
      <c r="G750" s="242"/>
      <c r="H750" s="245">
        <v>13.6</v>
      </c>
      <c r="I750" s="246"/>
      <c r="J750" s="246"/>
      <c r="K750" s="242"/>
      <c r="L750" s="242"/>
      <c r="M750" s="247"/>
      <c r="N750" s="248"/>
      <c r="O750" s="249"/>
      <c r="P750" s="249"/>
      <c r="Q750" s="249"/>
      <c r="R750" s="249"/>
      <c r="S750" s="249"/>
      <c r="T750" s="249"/>
      <c r="U750" s="249"/>
      <c r="V750" s="249"/>
      <c r="W750" s="249"/>
      <c r="X750" s="250"/>
      <c r="AT750" s="251" t="s">
        <v>149</v>
      </c>
      <c r="AU750" s="251" t="s">
        <v>84</v>
      </c>
      <c r="AV750" s="16" t="s">
        <v>147</v>
      </c>
      <c r="AW750" s="16" t="s">
        <v>5</v>
      </c>
      <c r="AX750" s="16" t="s">
        <v>82</v>
      </c>
      <c r="AY750" s="251" t="s">
        <v>140</v>
      </c>
    </row>
    <row r="751" spans="1:65" s="2" customFormat="1" ht="24.2" customHeight="1">
      <c r="A751" s="35"/>
      <c r="B751" s="36"/>
      <c r="C751" s="190" t="s">
        <v>739</v>
      </c>
      <c r="D751" s="190" t="s">
        <v>142</v>
      </c>
      <c r="E751" s="191" t="s">
        <v>740</v>
      </c>
      <c r="F751" s="192" t="s">
        <v>741</v>
      </c>
      <c r="G751" s="193" t="s">
        <v>317</v>
      </c>
      <c r="H751" s="194">
        <v>10</v>
      </c>
      <c r="I751" s="195"/>
      <c r="J751" s="195"/>
      <c r="K751" s="196">
        <f>ROUND(P751*H751,2)</f>
        <v>0</v>
      </c>
      <c r="L751" s="192" t="s">
        <v>146</v>
      </c>
      <c r="M751" s="40"/>
      <c r="N751" s="197" t="s">
        <v>1</v>
      </c>
      <c r="O751" s="198" t="s">
        <v>37</v>
      </c>
      <c r="P751" s="199">
        <f>I751+J751</f>
        <v>0</v>
      </c>
      <c r="Q751" s="199">
        <f>ROUND(I751*H751,2)</f>
        <v>0</v>
      </c>
      <c r="R751" s="199">
        <f>ROUND(J751*H751,2)</f>
        <v>0</v>
      </c>
      <c r="S751" s="72"/>
      <c r="T751" s="200">
        <f>S751*H751</f>
        <v>0</v>
      </c>
      <c r="U751" s="200">
        <v>0</v>
      </c>
      <c r="V751" s="200">
        <f>U751*H751</f>
        <v>0</v>
      </c>
      <c r="W751" s="200">
        <v>0</v>
      </c>
      <c r="X751" s="201">
        <f>W751*H751</f>
        <v>0</v>
      </c>
      <c r="Y751" s="35"/>
      <c r="Z751" s="35"/>
      <c r="AA751" s="35"/>
      <c r="AB751" s="35"/>
      <c r="AC751" s="35"/>
      <c r="AD751" s="35"/>
      <c r="AE751" s="35"/>
      <c r="AR751" s="202" t="s">
        <v>191</v>
      </c>
      <c r="AT751" s="202" t="s">
        <v>142</v>
      </c>
      <c r="AU751" s="202" t="s">
        <v>84</v>
      </c>
      <c r="AY751" s="18" t="s">
        <v>140</v>
      </c>
      <c r="BE751" s="203">
        <f>IF(O751="základní",K751,0)</f>
        <v>0</v>
      </c>
      <c r="BF751" s="203">
        <f>IF(O751="snížená",K751,0)</f>
        <v>0</v>
      </c>
      <c r="BG751" s="203">
        <f>IF(O751="zákl. přenesená",K751,0)</f>
        <v>0</v>
      </c>
      <c r="BH751" s="203">
        <f>IF(O751="sníž. přenesená",K751,0)</f>
        <v>0</v>
      </c>
      <c r="BI751" s="203">
        <f>IF(O751="nulová",K751,0)</f>
        <v>0</v>
      </c>
      <c r="BJ751" s="18" t="s">
        <v>82</v>
      </c>
      <c r="BK751" s="203">
        <f>ROUND(P751*H751,2)</f>
        <v>0</v>
      </c>
      <c r="BL751" s="18" t="s">
        <v>191</v>
      </c>
      <c r="BM751" s="202" t="s">
        <v>742</v>
      </c>
    </row>
    <row r="752" spans="1:65" s="2" customFormat="1" ht="11.25">
      <c r="A752" s="35"/>
      <c r="B752" s="36"/>
      <c r="C752" s="37"/>
      <c r="D752" s="204" t="s">
        <v>148</v>
      </c>
      <c r="E752" s="37"/>
      <c r="F752" s="205" t="s">
        <v>741</v>
      </c>
      <c r="G752" s="37"/>
      <c r="H752" s="37"/>
      <c r="I752" s="206"/>
      <c r="J752" s="206"/>
      <c r="K752" s="37"/>
      <c r="L752" s="37"/>
      <c r="M752" s="40"/>
      <c r="N752" s="207"/>
      <c r="O752" s="208"/>
      <c r="P752" s="72"/>
      <c r="Q752" s="72"/>
      <c r="R752" s="72"/>
      <c r="S752" s="72"/>
      <c r="T752" s="72"/>
      <c r="U752" s="72"/>
      <c r="V752" s="72"/>
      <c r="W752" s="72"/>
      <c r="X752" s="73"/>
      <c r="Y752" s="35"/>
      <c r="Z752" s="35"/>
      <c r="AA752" s="35"/>
      <c r="AB752" s="35"/>
      <c r="AC752" s="35"/>
      <c r="AD752" s="35"/>
      <c r="AE752" s="35"/>
      <c r="AT752" s="18" t="s">
        <v>148</v>
      </c>
      <c r="AU752" s="18" t="s">
        <v>84</v>
      </c>
    </row>
    <row r="753" spans="1:65" s="13" customFormat="1" ht="11.25">
      <c r="B753" s="209"/>
      <c r="C753" s="210"/>
      <c r="D753" s="204" t="s">
        <v>149</v>
      </c>
      <c r="E753" s="211" t="s">
        <v>1</v>
      </c>
      <c r="F753" s="212" t="s">
        <v>234</v>
      </c>
      <c r="G753" s="210"/>
      <c r="H753" s="211" t="s">
        <v>1</v>
      </c>
      <c r="I753" s="213"/>
      <c r="J753" s="213"/>
      <c r="K753" s="210"/>
      <c r="L753" s="210"/>
      <c r="M753" s="214"/>
      <c r="N753" s="215"/>
      <c r="O753" s="216"/>
      <c r="P753" s="216"/>
      <c r="Q753" s="216"/>
      <c r="R753" s="216"/>
      <c r="S753" s="216"/>
      <c r="T753" s="216"/>
      <c r="U753" s="216"/>
      <c r="V753" s="216"/>
      <c r="W753" s="216"/>
      <c r="X753" s="217"/>
      <c r="AT753" s="218" t="s">
        <v>149</v>
      </c>
      <c r="AU753" s="218" t="s">
        <v>84</v>
      </c>
      <c r="AV753" s="13" t="s">
        <v>82</v>
      </c>
      <c r="AW753" s="13" t="s">
        <v>5</v>
      </c>
      <c r="AX753" s="13" t="s">
        <v>74</v>
      </c>
      <c r="AY753" s="218" t="s">
        <v>140</v>
      </c>
    </row>
    <row r="754" spans="1:65" s="14" customFormat="1" ht="11.25">
      <c r="B754" s="219"/>
      <c r="C754" s="220"/>
      <c r="D754" s="204" t="s">
        <v>149</v>
      </c>
      <c r="E754" s="221" t="s">
        <v>1</v>
      </c>
      <c r="F754" s="222" t="s">
        <v>743</v>
      </c>
      <c r="G754" s="220"/>
      <c r="H754" s="223">
        <v>10</v>
      </c>
      <c r="I754" s="224"/>
      <c r="J754" s="224"/>
      <c r="K754" s="220"/>
      <c r="L754" s="220"/>
      <c r="M754" s="225"/>
      <c r="N754" s="226"/>
      <c r="O754" s="227"/>
      <c r="P754" s="227"/>
      <c r="Q754" s="227"/>
      <c r="R754" s="227"/>
      <c r="S754" s="227"/>
      <c r="T754" s="227"/>
      <c r="U754" s="227"/>
      <c r="V754" s="227"/>
      <c r="W754" s="227"/>
      <c r="X754" s="228"/>
      <c r="AT754" s="229" t="s">
        <v>149</v>
      </c>
      <c r="AU754" s="229" t="s">
        <v>84</v>
      </c>
      <c r="AV754" s="14" t="s">
        <v>84</v>
      </c>
      <c r="AW754" s="14" t="s">
        <v>5</v>
      </c>
      <c r="AX754" s="14" t="s">
        <v>74</v>
      </c>
      <c r="AY754" s="229" t="s">
        <v>140</v>
      </c>
    </row>
    <row r="755" spans="1:65" s="15" customFormat="1" ht="11.25">
      <c r="B755" s="230"/>
      <c r="C755" s="231"/>
      <c r="D755" s="204" t="s">
        <v>149</v>
      </c>
      <c r="E755" s="232" t="s">
        <v>1</v>
      </c>
      <c r="F755" s="233" t="s">
        <v>152</v>
      </c>
      <c r="G755" s="231"/>
      <c r="H755" s="234">
        <v>10</v>
      </c>
      <c r="I755" s="235"/>
      <c r="J755" s="235"/>
      <c r="K755" s="231"/>
      <c r="L755" s="231"/>
      <c r="M755" s="236"/>
      <c r="N755" s="237"/>
      <c r="O755" s="238"/>
      <c r="P755" s="238"/>
      <c r="Q755" s="238"/>
      <c r="R755" s="238"/>
      <c r="S755" s="238"/>
      <c r="T755" s="238"/>
      <c r="U755" s="238"/>
      <c r="V755" s="238"/>
      <c r="W755" s="238"/>
      <c r="X755" s="239"/>
      <c r="AT755" s="240" t="s">
        <v>149</v>
      </c>
      <c r="AU755" s="240" t="s">
        <v>84</v>
      </c>
      <c r="AV755" s="15" t="s">
        <v>153</v>
      </c>
      <c r="AW755" s="15" t="s">
        <v>5</v>
      </c>
      <c r="AX755" s="15" t="s">
        <v>74</v>
      </c>
      <c r="AY755" s="240" t="s">
        <v>140</v>
      </c>
    </row>
    <row r="756" spans="1:65" s="16" customFormat="1" ht="11.25">
      <c r="B756" s="241"/>
      <c r="C756" s="242"/>
      <c r="D756" s="204" t="s">
        <v>149</v>
      </c>
      <c r="E756" s="243" t="s">
        <v>1</v>
      </c>
      <c r="F756" s="244" t="s">
        <v>154</v>
      </c>
      <c r="G756" s="242"/>
      <c r="H756" s="245">
        <v>10</v>
      </c>
      <c r="I756" s="246"/>
      <c r="J756" s="246"/>
      <c r="K756" s="242"/>
      <c r="L756" s="242"/>
      <c r="M756" s="247"/>
      <c r="N756" s="248"/>
      <c r="O756" s="249"/>
      <c r="P756" s="249"/>
      <c r="Q756" s="249"/>
      <c r="R756" s="249"/>
      <c r="S756" s="249"/>
      <c r="T756" s="249"/>
      <c r="U756" s="249"/>
      <c r="V756" s="249"/>
      <c r="W756" s="249"/>
      <c r="X756" s="250"/>
      <c r="AT756" s="251" t="s">
        <v>149</v>
      </c>
      <c r="AU756" s="251" t="s">
        <v>84</v>
      </c>
      <c r="AV756" s="16" t="s">
        <v>147</v>
      </c>
      <c r="AW756" s="16" t="s">
        <v>5</v>
      </c>
      <c r="AX756" s="16" t="s">
        <v>82</v>
      </c>
      <c r="AY756" s="251" t="s">
        <v>140</v>
      </c>
    </row>
    <row r="757" spans="1:65" s="2" customFormat="1" ht="60">
      <c r="A757" s="35"/>
      <c r="B757" s="36"/>
      <c r="C757" s="190" t="s">
        <v>449</v>
      </c>
      <c r="D757" s="190" t="s">
        <v>142</v>
      </c>
      <c r="E757" s="191" t="s">
        <v>744</v>
      </c>
      <c r="F757" s="192" t="s">
        <v>745</v>
      </c>
      <c r="G757" s="193" t="s">
        <v>145</v>
      </c>
      <c r="H757" s="194">
        <v>32</v>
      </c>
      <c r="I757" s="195"/>
      <c r="J757" s="195"/>
      <c r="K757" s="196">
        <f>ROUND(P757*H757,2)</f>
        <v>0</v>
      </c>
      <c r="L757" s="192" t="s">
        <v>146</v>
      </c>
      <c r="M757" s="40"/>
      <c r="N757" s="197" t="s">
        <v>1</v>
      </c>
      <c r="O757" s="198" t="s">
        <v>37</v>
      </c>
      <c r="P757" s="199">
        <f>I757+J757</f>
        <v>0</v>
      </c>
      <c r="Q757" s="199">
        <f>ROUND(I757*H757,2)</f>
        <v>0</v>
      </c>
      <c r="R757" s="199">
        <f>ROUND(J757*H757,2)</f>
        <v>0</v>
      </c>
      <c r="S757" s="72"/>
      <c r="T757" s="200">
        <f>S757*H757</f>
        <v>0</v>
      </c>
      <c r="U757" s="200">
        <v>0</v>
      </c>
      <c r="V757" s="200">
        <f>U757*H757</f>
        <v>0</v>
      </c>
      <c r="W757" s="200">
        <v>0</v>
      </c>
      <c r="X757" s="201">
        <f>W757*H757</f>
        <v>0</v>
      </c>
      <c r="Y757" s="35"/>
      <c r="Z757" s="35"/>
      <c r="AA757" s="35"/>
      <c r="AB757" s="35"/>
      <c r="AC757" s="35"/>
      <c r="AD757" s="35"/>
      <c r="AE757" s="35"/>
      <c r="AR757" s="202" t="s">
        <v>191</v>
      </c>
      <c r="AT757" s="202" t="s">
        <v>142</v>
      </c>
      <c r="AU757" s="202" t="s">
        <v>84</v>
      </c>
      <c r="AY757" s="18" t="s">
        <v>140</v>
      </c>
      <c r="BE757" s="203">
        <f>IF(O757="základní",K757,0)</f>
        <v>0</v>
      </c>
      <c r="BF757" s="203">
        <f>IF(O757="snížená",K757,0)</f>
        <v>0</v>
      </c>
      <c r="BG757" s="203">
        <f>IF(O757="zákl. přenesená",K757,0)</f>
        <v>0</v>
      </c>
      <c r="BH757" s="203">
        <f>IF(O757="sníž. přenesená",K757,0)</f>
        <v>0</v>
      </c>
      <c r="BI757" s="203">
        <f>IF(O757="nulová",K757,0)</f>
        <v>0</v>
      </c>
      <c r="BJ757" s="18" t="s">
        <v>82</v>
      </c>
      <c r="BK757" s="203">
        <f>ROUND(P757*H757,2)</f>
        <v>0</v>
      </c>
      <c r="BL757" s="18" t="s">
        <v>191</v>
      </c>
      <c r="BM757" s="202" t="s">
        <v>746</v>
      </c>
    </row>
    <row r="758" spans="1:65" s="2" customFormat="1" ht="39">
      <c r="A758" s="35"/>
      <c r="B758" s="36"/>
      <c r="C758" s="37"/>
      <c r="D758" s="204" t="s">
        <v>148</v>
      </c>
      <c r="E758" s="37"/>
      <c r="F758" s="205" t="s">
        <v>745</v>
      </c>
      <c r="G758" s="37"/>
      <c r="H758" s="37"/>
      <c r="I758" s="206"/>
      <c r="J758" s="206"/>
      <c r="K758" s="37"/>
      <c r="L758" s="37"/>
      <c r="M758" s="40"/>
      <c r="N758" s="207"/>
      <c r="O758" s="208"/>
      <c r="P758" s="72"/>
      <c r="Q758" s="72"/>
      <c r="R758" s="72"/>
      <c r="S758" s="72"/>
      <c r="T758" s="72"/>
      <c r="U758" s="72"/>
      <c r="V758" s="72"/>
      <c r="W758" s="72"/>
      <c r="X758" s="73"/>
      <c r="Y758" s="35"/>
      <c r="Z758" s="35"/>
      <c r="AA758" s="35"/>
      <c r="AB758" s="35"/>
      <c r="AC758" s="35"/>
      <c r="AD758" s="35"/>
      <c r="AE758" s="35"/>
      <c r="AT758" s="18" t="s">
        <v>148</v>
      </c>
      <c r="AU758" s="18" t="s">
        <v>84</v>
      </c>
    </row>
    <row r="759" spans="1:65" s="13" customFormat="1" ht="22.5">
      <c r="B759" s="209"/>
      <c r="C759" s="210"/>
      <c r="D759" s="204" t="s">
        <v>149</v>
      </c>
      <c r="E759" s="211" t="s">
        <v>1</v>
      </c>
      <c r="F759" s="212" t="s">
        <v>747</v>
      </c>
      <c r="G759" s="210"/>
      <c r="H759" s="211" t="s">
        <v>1</v>
      </c>
      <c r="I759" s="213"/>
      <c r="J759" s="213"/>
      <c r="K759" s="210"/>
      <c r="L759" s="210"/>
      <c r="M759" s="214"/>
      <c r="N759" s="215"/>
      <c r="O759" s="216"/>
      <c r="P759" s="216"/>
      <c r="Q759" s="216"/>
      <c r="R759" s="216"/>
      <c r="S759" s="216"/>
      <c r="T759" s="216"/>
      <c r="U759" s="216"/>
      <c r="V759" s="216"/>
      <c r="W759" s="216"/>
      <c r="X759" s="217"/>
      <c r="AT759" s="218" t="s">
        <v>149</v>
      </c>
      <c r="AU759" s="218" t="s">
        <v>84</v>
      </c>
      <c r="AV759" s="13" t="s">
        <v>82</v>
      </c>
      <c r="AW759" s="13" t="s">
        <v>5</v>
      </c>
      <c r="AX759" s="13" t="s">
        <v>74</v>
      </c>
      <c r="AY759" s="218" t="s">
        <v>140</v>
      </c>
    </row>
    <row r="760" spans="1:65" s="13" customFormat="1" ht="11.25">
      <c r="B760" s="209"/>
      <c r="C760" s="210"/>
      <c r="D760" s="204" t="s">
        <v>149</v>
      </c>
      <c r="E760" s="211" t="s">
        <v>1</v>
      </c>
      <c r="F760" s="212" t="s">
        <v>748</v>
      </c>
      <c r="G760" s="210"/>
      <c r="H760" s="211" t="s">
        <v>1</v>
      </c>
      <c r="I760" s="213"/>
      <c r="J760" s="213"/>
      <c r="K760" s="210"/>
      <c r="L760" s="210"/>
      <c r="M760" s="214"/>
      <c r="N760" s="215"/>
      <c r="O760" s="216"/>
      <c r="P760" s="216"/>
      <c r="Q760" s="216"/>
      <c r="R760" s="216"/>
      <c r="S760" s="216"/>
      <c r="T760" s="216"/>
      <c r="U760" s="216"/>
      <c r="V760" s="216"/>
      <c r="W760" s="216"/>
      <c r="X760" s="217"/>
      <c r="AT760" s="218" t="s">
        <v>149</v>
      </c>
      <c r="AU760" s="218" t="s">
        <v>84</v>
      </c>
      <c r="AV760" s="13" t="s">
        <v>82</v>
      </c>
      <c r="AW760" s="13" t="s">
        <v>5</v>
      </c>
      <c r="AX760" s="13" t="s">
        <v>74</v>
      </c>
      <c r="AY760" s="218" t="s">
        <v>140</v>
      </c>
    </row>
    <row r="761" spans="1:65" s="13" customFormat="1" ht="11.25">
      <c r="B761" s="209"/>
      <c r="C761" s="210"/>
      <c r="D761" s="204" t="s">
        <v>149</v>
      </c>
      <c r="E761" s="211" t="s">
        <v>1</v>
      </c>
      <c r="F761" s="212" t="s">
        <v>749</v>
      </c>
      <c r="G761" s="210"/>
      <c r="H761" s="211" t="s">
        <v>1</v>
      </c>
      <c r="I761" s="213"/>
      <c r="J761" s="213"/>
      <c r="K761" s="210"/>
      <c r="L761" s="210"/>
      <c r="M761" s="214"/>
      <c r="N761" s="215"/>
      <c r="O761" s="216"/>
      <c r="P761" s="216"/>
      <c r="Q761" s="216"/>
      <c r="R761" s="216"/>
      <c r="S761" s="216"/>
      <c r="T761" s="216"/>
      <c r="U761" s="216"/>
      <c r="V761" s="216"/>
      <c r="W761" s="216"/>
      <c r="X761" s="217"/>
      <c r="AT761" s="218" t="s">
        <v>149</v>
      </c>
      <c r="AU761" s="218" t="s">
        <v>84</v>
      </c>
      <c r="AV761" s="13" t="s">
        <v>82</v>
      </c>
      <c r="AW761" s="13" t="s">
        <v>5</v>
      </c>
      <c r="AX761" s="13" t="s">
        <v>74</v>
      </c>
      <c r="AY761" s="218" t="s">
        <v>140</v>
      </c>
    </row>
    <row r="762" spans="1:65" s="14" customFormat="1" ht="11.25">
      <c r="B762" s="219"/>
      <c r="C762" s="220"/>
      <c r="D762" s="204" t="s">
        <v>149</v>
      </c>
      <c r="E762" s="221" t="s">
        <v>1</v>
      </c>
      <c r="F762" s="222" t="s">
        <v>750</v>
      </c>
      <c r="G762" s="220"/>
      <c r="H762" s="223">
        <v>32</v>
      </c>
      <c r="I762" s="224"/>
      <c r="J762" s="224"/>
      <c r="K762" s="220"/>
      <c r="L762" s="220"/>
      <c r="M762" s="225"/>
      <c r="N762" s="226"/>
      <c r="O762" s="227"/>
      <c r="P762" s="227"/>
      <c r="Q762" s="227"/>
      <c r="R762" s="227"/>
      <c r="S762" s="227"/>
      <c r="T762" s="227"/>
      <c r="U762" s="227"/>
      <c r="V762" s="227"/>
      <c r="W762" s="227"/>
      <c r="X762" s="228"/>
      <c r="AT762" s="229" t="s">
        <v>149</v>
      </c>
      <c r="AU762" s="229" t="s">
        <v>84</v>
      </c>
      <c r="AV762" s="14" t="s">
        <v>84</v>
      </c>
      <c r="AW762" s="14" t="s">
        <v>5</v>
      </c>
      <c r="AX762" s="14" t="s">
        <v>74</v>
      </c>
      <c r="AY762" s="229" t="s">
        <v>140</v>
      </c>
    </row>
    <row r="763" spans="1:65" s="15" customFormat="1" ht="11.25">
      <c r="B763" s="230"/>
      <c r="C763" s="231"/>
      <c r="D763" s="204" t="s">
        <v>149</v>
      </c>
      <c r="E763" s="232" t="s">
        <v>1</v>
      </c>
      <c r="F763" s="233" t="s">
        <v>152</v>
      </c>
      <c r="G763" s="231"/>
      <c r="H763" s="234">
        <v>32</v>
      </c>
      <c r="I763" s="235"/>
      <c r="J763" s="235"/>
      <c r="K763" s="231"/>
      <c r="L763" s="231"/>
      <c r="M763" s="236"/>
      <c r="N763" s="237"/>
      <c r="O763" s="238"/>
      <c r="P763" s="238"/>
      <c r="Q763" s="238"/>
      <c r="R763" s="238"/>
      <c r="S763" s="238"/>
      <c r="T763" s="238"/>
      <c r="U763" s="238"/>
      <c r="V763" s="238"/>
      <c r="W763" s="238"/>
      <c r="X763" s="239"/>
      <c r="AT763" s="240" t="s">
        <v>149</v>
      </c>
      <c r="AU763" s="240" t="s">
        <v>84</v>
      </c>
      <c r="AV763" s="15" t="s">
        <v>153</v>
      </c>
      <c r="AW763" s="15" t="s">
        <v>5</v>
      </c>
      <c r="AX763" s="15" t="s">
        <v>74</v>
      </c>
      <c r="AY763" s="240" t="s">
        <v>140</v>
      </c>
    </row>
    <row r="764" spans="1:65" s="16" customFormat="1" ht="11.25">
      <c r="B764" s="241"/>
      <c r="C764" s="242"/>
      <c r="D764" s="204" t="s">
        <v>149</v>
      </c>
      <c r="E764" s="243" t="s">
        <v>1</v>
      </c>
      <c r="F764" s="244" t="s">
        <v>154</v>
      </c>
      <c r="G764" s="242"/>
      <c r="H764" s="245">
        <v>32</v>
      </c>
      <c r="I764" s="246"/>
      <c r="J764" s="246"/>
      <c r="K764" s="242"/>
      <c r="L764" s="242"/>
      <c r="M764" s="247"/>
      <c r="N764" s="248"/>
      <c r="O764" s="249"/>
      <c r="P764" s="249"/>
      <c r="Q764" s="249"/>
      <c r="R764" s="249"/>
      <c r="S764" s="249"/>
      <c r="T764" s="249"/>
      <c r="U764" s="249"/>
      <c r="V764" s="249"/>
      <c r="W764" s="249"/>
      <c r="X764" s="250"/>
      <c r="AT764" s="251" t="s">
        <v>149</v>
      </c>
      <c r="AU764" s="251" t="s">
        <v>84</v>
      </c>
      <c r="AV764" s="16" t="s">
        <v>147</v>
      </c>
      <c r="AW764" s="16" t="s">
        <v>5</v>
      </c>
      <c r="AX764" s="16" t="s">
        <v>82</v>
      </c>
      <c r="AY764" s="251" t="s">
        <v>140</v>
      </c>
    </row>
    <row r="765" spans="1:65" s="2" customFormat="1" ht="24">
      <c r="A765" s="35"/>
      <c r="B765" s="36"/>
      <c r="C765" s="252" t="s">
        <v>751</v>
      </c>
      <c r="D765" s="252" t="s">
        <v>224</v>
      </c>
      <c r="E765" s="253" t="s">
        <v>752</v>
      </c>
      <c r="F765" s="254" t="s">
        <v>753</v>
      </c>
      <c r="G765" s="255" t="s">
        <v>145</v>
      </c>
      <c r="H765" s="256">
        <v>36.799999999999997</v>
      </c>
      <c r="I765" s="257"/>
      <c r="J765" s="258"/>
      <c r="K765" s="259">
        <f>ROUND(P765*H765,2)</f>
        <v>0</v>
      </c>
      <c r="L765" s="254" t="s">
        <v>1</v>
      </c>
      <c r="M765" s="260"/>
      <c r="N765" s="261" t="s">
        <v>1</v>
      </c>
      <c r="O765" s="198" t="s">
        <v>37</v>
      </c>
      <c r="P765" s="199">
        <f>I765+J765</f>
        <v>0</v>
      </c>
      <c r="Q765" s="199">
        <f>ROUND(I765*H765,2)</f>
        <v>0</v>
      </c>
      <c r="R765" s="199">
        <f>ROUND(J765*H765,2)</f>
        <v>0</v>
      </c>
      <c r="S765" s="72"/>
      <c r="T765" s="200">
        <f>S765*H765</f>
        <v>0</v>
      </c>
      <c r="U765" s="200">
        <v>0</v>
      </c>
      <c r="V765" s="200">
        <f>U765*H765</f>
        <v>0</v>
      </c>
      <c r="W765" s="200">
        <v>0</v>
      </c>
      <c r="X765" s="201">
        <f>W765*H765</f>
        <v>0</v>
      </c>
      <c r="Y765" s="35"/>
      <c r="Z765" s="35"/>
      <c r="AA765" s="35"/>
      <c r="AB765" s="35"/>
      <c r="AC765" s="35"/>
      <c r="AD765" s="35"/>
      <c r="AE765" s="35"/>
      <c r="AR765" s="202" t="s">
        <v>232</v>
      </c>
      <c r="AT765" s="202" t="s">
        <v>224</v>
      </c>
      <c r="AU765" s="202" t="s">
        <v>84</v>
      </c>
      <c r="AY765" s="18" t="s">
        <v>140</v>
      </c>
      <c r="BE765" s="203">
        <f>IF(O765="základní",K765,0)</f>
        <v>0</v>
      </c>
      <c r="BF765" s="203">
        <f>IF(O765="snížená",K765,0)</f>
        <v>0</v>
      </c>
      <c r="BG765" s="203">
        <f>IF(O765="zákl. přenesená",K765,0)</f>
        <v>0</v>
      </c>
      <c r="BH765" s="203">
        <f>IF(O765="sníž. přenesená",K765,0)</f>
        <v>0</v>
      </c>
      <c r="BI765" s="203">
        <f>IF(O765="nulová",K765,0)</f>
        <v>0</v>
      </c>
      <c r="BJ765" s="18" t="s">
        <v>82</v>
      </c>
      <c r="BK765" s="203">
        <f>ROUND(P765*H765,2)</f>
        <v>0</v>
      </c>
      <c r="BL765" s="18" t="s">
        <v>191</v>
      </c>
      <c r="BM765" s="202" t="s">
        <v>754</v>
      </c>
    </row>
    <row r="766" spans="1:65" s="2" customFormat="1" ht="11.25">
      <c r="A766" s="35"/>
      <c r="B766" s="36"/>
      <c r="C766" s="37"/>
      <c r="D766" s="204" t="s">
        <v>148</v>
      </c>
      <c r="E766" s="37"/>
      <c r="F766" s="205" t="s">
        <v>753</v>
      </c>
      <c r="G766" s="37"/>
      <c r="H766" s="37"/>
      <c r="I766" s="206"/>
      <c r="J766" s="206"/>
      <c r="K766" s="37"/>
      <c r="L766" s="37"/>
      <c r="M766" s="40"/>
      <c r="N766" s="207"/>
      <c r="O766" s="208"/>
      <c r="P766" s="72"/>
      <c r="Q766" s="72"/>
      <c r="R766" s="72"/>
      <c r="S766" s="72"/>
      <c r="T766" s="72"/>
      <c r="U766" s="72"/>
      <c r="V766" s="72"/>
      <c r="W766" s="72"/>
      <c r="X766" s="73"/>
      <c r="Y766" s="35"/>
      <c r="Z766" s="35"/>
      <c r="AA766" s="35"/>
      <c r="AB766" s="35"/>
      <c r="AC766" s="35"/>
      <c r="AD766" s="35"/>
      <c r="AE766" s="35"/>
      <c r="AT766" s="18" t="s">
        <v>148</v>
      </c>
      <c r="AU766" s="18" t="s">
        <v>84</v>
      </c>
    </row>
    <row r="767" spans="1:65" s="13" customFormat="1" ht="22.5">
      <c r="B767" s="209"/>
      <c r="C767" s="210"/>
      <c r="D767" s="204" t="s">
        <v>149</v>
      </c>
      <c r="E767" s="211" t="s">
        <v>1</v>
      </c>
      <c r="F767" s="212" t="s">
        <v>747</v>
      </c>
      <c r="G767" s="210"/>
      <c r="H767" s="211" t="s">
        <v>1</v>
      </c>
      <c r="I767" s="213"/>
      <c r="J767" s="213"/>
      <c r="K767" s="210"/>
      <c r="L767" s="210"/>
      <c r="M767" s="214"/>
      <c r="N767" s="215"/>
      <c r="O767" s="216"/>
      <c r="P767" s="216"/>
      <c r="Q767" s="216"/>
      <c r="R767" s="216"/>
      <c r="S767" s="216"/>
      <c r="T767" s="216"/>
      <c r="U767" s="216"/>
      <c r="V767" s="216"/>
      <c r="W767" s="216"/>
      <c r="X767" s="217"/>
      <c r="AT767" s="218" t="s">
        <v>149</v>
      </c>
      <c r="AU767" s="218" t="s">
        <v>84</v>
      </c>
      <c r="AV767" s="13" t="s">
        <v>82</v>
      </c>
      <c r="AW767" s="13" t="s">
        <v>5</v>
      </c>
      <c r="AX767" s="13" t="s">
        <v>74</v>
      </c>
      <c r="AY767" s="218" t="s">
        <v>140</v>
      </c>
    </row>
    <row r="768" spans="1:65" s="13" customFormat="1" ht="11.25">
      <c r="B768" s="209"/>
      <c r="C768" s="210"/>
      <c r="D768" s="204" t="s">
        <v>149</v>
      </c>
      <c r="E768" s="211" t="s">
        <v>1</v>
      </c>
      <c r="F768" s="212" t="s">
        <v>748</v>
      </c>
      <c r="G768" s="210"/>
      <c r="H768" s="211" t="s">
        <v>1</v>
      </c>
      <c r="I768" s="213"/>
      <c r="J768" s="213"/>
      <c r="K768" s="210"/>
      <c r="L768" s="210"/>
      <c r="M768" s="214"/>
      <c r="N768" s="215"/>
      <c r="O768" s="216"/>
      <c r="P768" s="216"/>
      <c r="Q768" s="216"/>
      <c r="R768" s="216"/>
      <c r="S768" s="216"/>
      <c r="T768" s="216"/>
      <c r="U768" s="216"/>
      <c r="V768" s="216"/>
      <c r="W768" s="216"/>
      <c r="X768" s="217"/>
      <c r="AT768" s="218" t="s">
        <v>149</v>
      </c>
      <c r="AU768" s="218" t="s">
        <v>84</v>
      </c>
      <c r="AV768" s="13" t="s">
        <v>82</v>
      </c>
      <c r="AW768" s="13" t="s">
        <v>5</v>
      </c>
      <c r="AX768" s="13" t="s">
        <v>74</v>
      </c>
      <c r="AY768" s="218" t="s">
        <v>140</v>
      </c>
    </row>
    <row r="769" spans="1:65" s="13" customFormat="1" ht="11.25">
      <c r="B769" s="209"/>
      <c r="C769" s="210"/>
      <c r="D769" s="204" t="s">
        <v>149</v>
      </c>
      <c r="E769" s="211" t="s">
        <v>1</v>
      </c>
      <c r="F769" s="212" t="s">
        <v>749</v>
      </c>
      <c r="G769" s="210"/>
      <c r="H769" s="211" t="s">
        <v>1</v>
      </c>
      <c r="I769" s="213"/>
      <c r="J769" s="213"/>
      <c r="K769" s="210"/>
      <c r="L769" s="210"/>
      <c r="M769" s="214"/>
      <c r="N769" s="215"/>
      <c r="O769" s="216"/>
      <c r="P769" s="216"/>
      <c r="Q769" s="216"/>
      <c r="R769" s="216"/>
      <c r="S769" s="216"/>
      <c r="T769" s="216"/>
      <c r="U769" s="216"/>
      <c r="V769" s="216"/>
      <c r="W769" s="216"/>
      <c r="X769" s="217"/>
      <c r="AT769" s="218" t="s">
        <v>149</v>
      </c>
      <c r="AU769" s="218" t="s">
        <v>84</v>
      </c>
      <c r="AV769" s="13" t="s">
        <v>82</v>
      </c>
      <c r="AW769" s="13" t="s">
        <v>5</v>
      </c>
      <c r="AX769" s="13" t="s">
        <v>74</v>
      </c>
      <c r="AY769" s="218" t="s">
        <v>140</v>
      </c>
    </row>
    <row r="770" spans="1:65" s="14" customFormat="1" ht="11.25">
      <c r="B770" s="219"/>
      <c r="C770" s="220"/>
      <c r="D770" s="204" t="s">
        <v>149</v>
      </c>
      <c r="E770" s="221" t="s">
        <v>1</v>
      </c>
      <c r="F770" s="222" t="s">
        <v>755</v>
      </c>
      <c r="G770" s="220"/>
      <c r="H770" s="223">
        <v>36.799999999999997</v>
      </c>
      <c r="I770" s="224"/>
      <c r="J770" s="224"/>
      <c r="K770" s="220"/>
      <c r="L770" s="220"/>
      <c r="M770" s="225"/>
      <c r="N770" s="226"/>
      <c r="O770" s="227"/>
      <c r="P770" s="227"/>
      <c r="Q770" s="227"/>
      <c r="R770" s="227"/>
      <c r="S770" s="227"/>
      <c r="T770" s="227"/>
      <c r="U770" s="227"/>
      <c r="V770" s="227"/>
      <c r="W770" s="227"/>
      <c r="X770" s="228"/>
      <c r="AT770" s="229" t="s">
        <v>149</v>
      </c>
      <c r="AU770" s="229" t="s">
        <v>84</v>
      </c>
      <c r="AV770" s="14" t="s">
        <v>84</v>
      </c>
      <c r="AW770" s="14" t="s">
        <v>5</v>
      </c>
      <c r="AX770" s="14" t="s">
        <v>74</v>
      </c>
      <c r="AY770" s="229" t="s">
        <v>140</v>
      </c>
    </row>
    <row r="771" spans="1:65" s="15" customFormat="1" ht="11.25">
      <c r="B771" s="230"/>
      <c r="C771" s="231"/>
      <c r="D771" s="204" t="s">
        <v>149</v>
      </c>
      <c r="E771" s="232" t="s">
        <v>1</v>
      </c>
      <c r="F771" s="233" t="s">
        <v>152</v>
      </c>
      <c r="G771" s="231"/>
      <c r="H771" s="234">
        <v>36.799999999999997</v>
      </c>
      <c r="I771" s="235"/>
      <c r="J771" s="235"/>
      <c r="K771" s="231"/>
      <c r="L771" s="231"/>
      <c r="M771" s="236"/>
      <c r="N771" s="237"/>
      <c r="O771" s="238"/>
      <c r="P771" s="238"/>
      <c r="Q771" s="238"/>
      <c r="R771" s="238"/>
      <c r="S771" s="238"/>
      <c r="T771" s="238"/>
      <c r="U771" s="238"/>
      <c r="V771" s="238"/>
      <c r="W771" s="238"/>
      <c r="X771" s="239"/>
      <c r="AT771" s="240" t="s">
        <v>149</v>
      </c>
      <c r="AU771" s="240" t="s">
        <v>84</v>
      </c>
      <c r="AV771" s="15" t="s">
        <v>153</v>
      </c>
      <c r="AW771" s="15" t="s">
        <v>5</v>
      </c>
      <c r="AX771" s="15" t="s">
        <v>74</v>
      </c>
      <c r="AY771" s="240" t="s">
        <v>140</v>
      </c>
    </row>
    <row r="772" spans="1:65" s="16" customFormat="1" ht="11.25">
      <c r="B772" s="241"/>
      <c r="C772" s="242"/>
      <c r="D772" s="204" t="s">
        <v>149</v>
      </c>
      <c r="E772" s="243" t="s">
        <v>1</v>
      </c>
      <c r="F772" s="244" t="s">
        <v>154</v>
      </c>
      <c r="G772" s="242"/>
      <c r="H772" s="245">
        <v>36.799999999999997</v>
      </c>
      <c r="I772" s="246"/>
      <c r="J772" s="246"/>
      <c r="K772" s="242"/>
      <c r="L772" s="242"/>
      <c r="M772" s="247"/>
      <c r="N772" s="248"/>
      <c r="O772" s="249"/>
      <c r="P772" s="249"/>
      <c r="Q772" s="249"/>
      <c r="R772" s="249"/>
      <c r="S772" s="249"/>
      <c r="T772" s="249"/>
      <c r="U772" s="249"/>
      <c r="V772" s="249"/>
      <c r="W772" s="249"/>
      <c r="X772" s="250"/>
      <c r="AT772" s="251" t="s">
        <v>149</v>
      </c>
      <c r="AU772" s="251" t="s">
        <v>84</v>
      </c>
      <c r="AV772" s="16" t="s">
        <v>147</v>
      </c>
      <c r="AW772" s="16" t="s">
        <v>5</v>
      </c>
      <c r="AX772" s="16" t="s">
        <v>82</v>
      </c>
      <c r="AY772" s="251" t="s">
        <v>140</v>
      </c>
    </row>
    <row r="773" spans="1:65" s="2" customFormat="1" ht="55.5" customHeight="1">
      <c r="A773" s="35"/>
      <c r="B773" s="36"/>
      <c r="C773" s="190" t="s">
        <v>453</v>
      </c>
      <c r="D773" s="190" t="s">
        <v>142</v>
      </c>
      <c r="E773" s="191" t="s">
        <v>756</v>
      </c>
      <c r="F773" s="192" t="s">
        <v>757</v>
      </c>
      <c r="G773" s="193" t="s">
        <v>145</v>
      </c>
      <c r="H773" s="194">
        <v>32</v>
      </c>
      <c r="I773" s="195"/>
      <c r="J773" s="195"/>
      <c r="K773" s="196">
        <f>ROUND(P773*H773,2)</f>
        <v>0</v>
      </c>
      <c r="L773" s="192" t="s">
        <v>146</v>
      </c>
      <c r="M773" s="40"/>
      <c r="N773" s="197" t="s">
        <v>1</v>
      </c>
      <c r="O773" s="198" t="s">
        <v>37</v>
      </c>
      <c r="P773" s="199">
        <f>I773+J773</f>
        <v>0</v>
      </c>
      <c r="Q773" s="199">
        <f>ROUND(I773*H773,2)</f>
        <v>0</v>
      </c>
      <c r="R773" s="199">
        <f>ROUND(J773*H773,2)</f>
        <v>0</v>
      </c>
      <c r="S773" s="72"/>
      <c r="T773" s="200">
        <f>S773*H773</f>
        <v>0</v>
      </c>
      <c r="U773" s="200">
        <v>0</v>
      </c>
      <c r="V773" s="200">
        <f>U773*H773</f>
        <v>0</v>
      </c>
      <c r="W773" s="200">
        <v>0</v>
      </c>
      <c r="X773" s="201">
        <f>W773*H773</f>
        <v>0</v>
      </c>
      <c r="Y773" s="35"/>
      <c r="Z773" s="35"/>
      <c r="AA773" s="35"/>
      <c r="AB773" s="35"/>
      <c r="AC773" s="35"/>
      <c r="AD773" s="35"/>
      <c r="AE773" s="35"/>
      <c r="AR773" s="202" t="s">
        <v>191</v>
      </c>
      <c r="AT773" s="202" t="s">
        <v>142</v>
      </c>
      <c r="AU773" s="202" t="s">
        <v>84</v>
      </c>
      <c r="AY773" s="18" t="s">
        <v>140</v>
      </c>
      <c r="BE773" s="203">
        <f>IF(O773="základní",K773,0)</f>
        <v>0</v>
      </c>
      <c r="BF773" s="203">
        <f>IF(O773="snížená",K773,0)</f>
        <v>0</v>
      </c>
      <c r="BG773" s="203">
        <f>IF(O773="zákl. přenesená",K773,0)</f>
        <v>0</v>
      </c>
      <c r="BH773" s="203">
        <f>IF(O773="sníž. přenesená",K773,0)</f>
        <v>0</v>
      </c>
      <c r="BI773" s="203">
        <f>IF(O773="nulová",K773,0)</f>
        <v>0</v>
      </c>
      <c r="BJ773" s="18" t="s">
        <v>82</v>
      </c>
      <c r="BK773" s="203">
        <f>ROUND(P773*H773,2)</f>
        <v>0</v>
      </c>
      <c r="BL773" s="18" t="s">
        <v>191</v>
      </c>
      <c r="BM773" s="202" t="s">
        <v>758</v>
      </c>
    </row>
    <row r="774" spans="1:65" s="2" customFormat="1" ht="29.25">
      <c r="A774" s="35"/>
      <c r="B774" s="36"/>
      <c r="C774" s="37"/>
      <c r="D774" s="204" t="s">
        <v>148</v>
      </c>
      <c r="E774" s="37"/>
      <c r="F774" s="205" t="s">
        <v>757</v>
      </c>
      <c r="G774" s="37"/>
      <c r="H774" s="37"/>
      <c r="I774" s="206"/>
      <c r="J774" s="206"/>
      <c r="K774" s="37"/>
      <c r="L774" s="37"/>
      <c r="M774" s="40"/>
      <c r="N774" s="207"/>
      <c r="O774" s="208"/>
      <c r="P774" s="72"/>
      <c r="Q774" s="72"/>
      <c r="R774" s="72"/>
      <c r="S774" s="72"/>
      <c r="T774" s="72"/>
      <c r="U774" s="72"/>
      <c r="V774" s="72"/>
      <c r="W774" s="72"/>
      <c r="X774" s="73"/>
      <c r="Y774" s="35"/>
      <c r="Z774" s="35"/>
      <c r="AA774" s="35"/>
      <c r="AB774" s="35"/>
      <c r="AC774" s="35"/>
      <c r="AD774" s="35"/>
      <c r="AE774" s="35"/>
      <c r="AT774" s="18" t="s">
        <v>148</v>
      </c>
      <c r="AU774" s="18" t="s">
        <v>84</v>
      </c>
    </row>
    <row r="775" spans="1:65" s="13" customFormat="1" ht="22.5">
      <c r="B775" s="209"/>
      <c r="C775" s="210"/>
      <c r="D775" s="204" t="s">
        <v>149</v>
      </c>
      <c r="E775" s="211" t="s">
        <v>1</v>
      </c>
      <c r="F775" s="212" t="s">
        <v>747</v>
      </c>
      <c r="G775" s="210"/>
      <c r="H775" s="211" t="s">
        <v>1</v>
      </c>
      <c r="I775" s="213"/>
      <c r="J775" s="213"/>
      <c r="K775" s="210"/>
      <c r="L775" s="210"/>
      <c r="M775" s="214"/>
      <c r="N775" s="215"/>
      <c r="O775" s="216"/>
      <c r="P775" s="216"/>
      <c r="Q775" s="216"/>
      <c r="R775" s="216"/>
      <c r="S775" s="216"/>
      <c r="T775" s="216"/>
      <c r="U775" s="216"/>
      <c r="V775" s="216"/>
      <c r="W775" s="216"/>
      <c r="X775" s="217"/>
      <c r="AT775" s="218" t="s">
        <v>149</v>
      </c>
      <c r="AU775" s="218" t="s">
        <v>84</v>
      </c>
      <c r="AV775" s="13" t="s">
        <v>82</v>
      </c>
      <c r="AW775" s="13" t="s">
        <v>5</v>
      </c>
      <c r="AX775" s="13" t="s">
        <v>74</v>
      </c>
      <c r="AY775" s="218" t="s">
        <v>140</v>
      </c>
    </row>
    <row r="776" spans="1:65" s="13" customFormat="1" ht="11.25">
      <c r="B776" s="209"/>
      <c r="C776" s="210"/>
      <c r="D776" s="204" t="s">
        <v>149</v>
      </c>
      <c r="E776" s="211" t="s">
        <v>1</v>
      </c>
      <c r="F776" s="212" t="s">
        <v>748</v>
      </c>
      <c r="G776" s="210"/>
      <c r="H776" s="211" t="s">
        <v>1</v>
      </c>
      <c r="I776" s="213"/>
      <c r="J776" s="213"/>
      <c r="K776" s="210"/>
      <c r="L776" s="210"/>
      <c r="M776" s="214"/>
      <c r="N776" s="215"/>
      <c r="O776" s="216"/>
      <c r="P776" s="216"/>
      <c r="Q776" s="216"/>
      <c r="R776" s="216"/>
      <c r="S776" s="216"/>
      <c r="T776" s="216"/>
      <c r="U776" s="216"/>
      <c r="V776" s="216"/>
      <c r="W776" s="216"/>
      <c r="X776" s="217"/>
      <c r="AT776" s="218" t="s">
        <v>149</v>
      </c>
      <c r="AU776" s="218" t="s">
        <v>84</v>
      </c>
      <c r="AV776" s="13" t="s">
        <v>82</v>
      </c>
      <c r="AW776" s="13" t="s">
        <v>5</v>
      </c>
      <c r="AX776" s="13" t="s">
        <v>74</v>
      </c>
      <c r="AY776" s="218" t="s">
        <v>140</v>
      </c>
    </row>
    <row r="777" spans="1:65" s="13" customFormat="1" ht="11.25">
      <c r="B777" s="209"/>
      <c r="C777" s="210"/>
      <c r="D777" s="204" t="s">
        <v>149</v>
      </c>
      <c r="E777" s="211" t="s">
        <v>1</v>
      </c>
      <c r="F777" s="212" t="s">
        <v>749</v>
      </c>
      <c r="G777" s="210"/>
      <c r="H777" s="211" t="s">
        <v>1</v>
      </c>
      <c r="I777" s="213"/>
      <c r="J777" s="213"/>
      <c r="K777" s="210"/>
      <c r="L777" s="210"/>
      <c r="M777" s="214"/>
      <c r="N777" s="215"/>
      <c r="O777" s="216"/>
      <c r="P777" s="216"/>
      <c r="Q777" s="216"/>
      <c r="R777" s="216"/>
      <c r="S777" s="216"/>
      <c r="T777" s="216"/>
      <c r="U777" s="216"/>
      <c r="V777" s="216"/>
      <c r="W777" s="216"/>
      <c r="X777" s="217"/>
      <c r="AT777" s="218" t="s">
        <v>149</v>
      </c>
      <c r="AU777" s="218" t="s">
        <v>84</v>
      </c>
      <c r="AV777" s="13" t="s">
        <v>82</v>
      </c>
      <c r="AW777" s="13" t="s">
        <v>5</v>
      </c>
      <c r="AX777" s="13" t="s">
        <v>74</v>
      </c>
      <c r="AY777" s="218" t="s">
        <v>140</v>
      </c>
    </row>
    <row r="778" spans="1:65" s="14" customFormat="1" ht="11.25">
      <c r="B778" s="219"/>
      <c r="C778" s="220"/>
      <c r="D778" s="204" t="s">
        <v>149</v>
      </c>
      <c r="E778" s="221" t="s">
        <v>1</v>
      </c>
      <c r="F778" s="222" t="s">
        <v>750</v>
      </c>
      <c r="G778" s="220"/>
      <c r="H778" s="223">
        <v>32</v>
      </c>
      <c r="I778" s="224"/>
      <c r="J778" s="224"/>
      <c r="K778" s="220"/>
      <c r="L778" s="220"/>
      <c r="M778" s="225"/>
      <c r="N778" s="226"/>
      <c r="O778" s="227"/>
      <c r="P778" s="227"/>
      <c r="Q778" s="227"/>
      <c r="R778" s="227"/>
      <c r="S778" s="227"/>
      <c r="T778" s="227"/>
      <c r="U778" s="227"/>
      <c r="V778" s="227"/>
      <c r="W778" s="227"/>
      <c r="X778" s="228"/>
      <c r="AT778" s="229" t="s">
        <v>149</v>
      </c>
      <c r="AU778" s="229" t="s">
        <v>84</v>
      </c>
      <c r="AV778" s="14" t="s">
        <v>84</v>
      </c>
      <c r="AW778" s="14" t="s">
        <v>5</v>
      </c>
      <c r="AX778" s="14" t="s">
        <v>74</v>
      </c>
      <c r="AY778" s="229" t="s">
        <v>140</v>
      </c>
    </row>
    <row r="779" spans="1:65" s="15" customFormat="1" ht="11.25">
      <c r="B779" s="230"/>
      <c r="C779" s="231"/>
      <c r="D779" s="204" t="s">
        <v>149</v>
      </c>
      <c r="E779" s="232" t="s">
        <v>1</v>
      </c>
      <c r="F779" s="233" t="s">
        <v>152</v>
      </c>
      <c r="G779" s="231"/>
      <c r="H779" s="234">
        <v>32</v>
      </c>
      <c r="I779" s="235"/>
      <c r="J779" s="235"/>
      <c r="K779" s="231"/>
      <c r="L779" s="231"/>
      <c r="M779" s="236"/>
      <c r="N779" s="237"/>
      <c r="O779" s="238"/>
      <c r="P779" s="238"/>
      <c r="Q779" s="238"/>
      <c r="R779" s="238"/>
      <c r="S779" s="238"/>
      <c r="T779" s="238"/>
      <c r="U779" s="238"/>
      <c r="V779" s="238"/>
      <c r="W779" s="238"/>
      <c r="X779" s="239"/>
      <c r="AT779" s="240" t="s">
        <v>149</v>
      </c>
      <c r="AU779" s="240" t="s">
        <v>84</v>
      </c>
      <c r="AV779" s="15" t="s">
        <v>153</v>
      </c>
      <c r="AW779" s="15" t="s">
        <v>5</v>
      </c>
      <c r="AX779" s="15" t="s">
        <v>74</v>
      </c>
      <c r="AY779" s="240" t="s">
        <v>140</v>
      </c>
    </row>
    <row r="780" spans="1:65" s="16" customFormat="1" ht="11.25">
      <c r="B780" s="241"/>
      <c r="C780" s="242"/>
      <c r="D780" s="204" t="s">
        <v>149</v>
      </c>
      <c r="E780" s="243" t="s">
        <v>1</v>
      </c>
      <c r="F780" s="244" t="s">
        <v>154</v>
      </c>
      <c r="G780" s="242"/>
      <c r="H780" s="245">
        <v>32</v>
      </c>
      <c r="I780" s="246"/>
      <c r="J780" s="246"/>
      <c r="K780" s="242"/>
      <c r="L780" s="242"/>
      <c r="M780" s="247"/>
      <c r="N780" s="248"/>
      <c r="O780" s="249"/>
      <c r="P780" s="249"/>
      <c r="Q780" s="249"/>
      <c r="R780" s="249"/>
      <c r="S780" s="249"/>
      <c r="T780" s="249"/>
      <c r="U780" s="249"/>
      <c r="V780" s="249"/>
      <c r="W780" s="249"/>
      <c r="X780" s="250"/>
      <c r="AT780" s="251" t="s">
        <v>149</v>
      </c>
      <c r="AU780" s="251" t="s">
        <v>84</v>
      </c>
      <c r="AV780" s="16" t="s">
        <v>147</v>
      </c>
      <c r="AW780" s="16" t="s">
        <v>5</v>
      </c>
      <c r="AX780" s="16" t="s">
        <v>82</v>
      </c>
      <c r="AY780" s="251" t="s">
        <v>140</v>
      </c>
    </row>
    <row r="781" spans="1:65" s="2" customFormat="1" ht="24">
      <c r="A781" s="35"/>
      <c r="B781" s="36"/>
      <c r="C781" s="190" t="s">
        <v>759</v>
      </c>
      <c r="D781" s="190" t="s">
        <v>142</v>
      </c>
      <c r="E781" s="191" t="s">
        <v>760</v>
      </c>
      <c r="F781" s="192" t="s">
        <v>761</v>
      </c>
      <c r="G781" s="193" t="s">
        <v>317</v>
      </c>
      <c r="H781" s="194">
        <v>6.95</v>
      </c>
      <c r="I781" s="195"/>
      <c r="J781" s="195"/>
      <c r="K781" s="196">
        <f>ROUND(P781*H781,2)</f>
        <v>0</v>
      </c>
      <c r="L781" s="192" t="s">
        <v>146</v>
      </c>
      <c r="M781" s="40"/>
      <c r="N781" s="197" t="s">
        <v>1</v>
      </c>
      <c r="O781" s="198" t="s">
        <v>37</v>
      </c>
      <c r="P781" s="199">
        <f>I781+J781</f>
        <v>0</v>
      </c>
      <c r="Q781" s="199">
        <f>ROUND(I781*H781,2)</f>
        <v>0</v>
      </c>
      <c r="R781" s="199">
        <f>ROUND(J781*H781,2)</f>
        <v>0</v>
      </c>
      <c r="S781" s="72"/>
      <c r="T781" s="200">
        <f>S781*H781</f>
        <v>0</v>
      </c>
      <c r="U781" s="200">
        <v>0</v>
      </c>
      <c r="V781" s="200">
        <f>U781*H781</f>
        <v>0</v>
      </c>
      <c r="W781" s="200">
        <v>0</v>
      </c>
      <c r="X781" s="201">
        <f>W781*H781</f>
        <v>0</v>
      </c>
      <c r="Y781" s="35"/>
      <c r="Z781" s="35"/>
      <c r="AA781" s="35"/>
      <c r="AB781" s="35"/>
      <c r="AC781" s="35"/>
      <c r="AD781" s="35"/>
      <c r="AE781" s="35"/>
      <c r="AR781" s="202" t="s">
        <v>191</v>
      </c>
      <c r="AT781" s="202" t="s">
        <v>142</v>
      </c>
      <c r="AU781" s="202" t="s">
        <v>84</v>
      </c>
      <c r="AY781" s="18" t="s">
        <v>140</v>
      </c>
      <c r="BE781" s="203">
        <f>IF(O781="základní",K781,0)</f>
        <v>0</v>
      </c>
      <c r="BF781" s="203">
        <f>IF(O781="snížená",K781,0)</f>
        <v>0</v>
      </c>
      <c r="BG781" s="203">
        <f>IF(O781="zákl. přenesená",K781,0)</f>
        <v>0</v>
      </c>
      <c r="BH781" s="203">
        <f>IF(O781="sníž. přenesená",K781,0)</f>
        <v>0</v>
      </c>
      <c r="BI781" s="203">
        <f>IF(O781="nulová",K781,0)</f>
        <v>0</v>
      </c>
      <c r="BJ781" s="18" t="s">
        <v>82</v>
      </c>
      <c r="BK781" s="203">
        <f>ROUND(P781*H781,2)</f>
        <v>0</v>
      </c>
      <c r="BL781" s="18" t="s">
        <v>191</v>
      </c>
      <c r="BM781" s="202" t="s">
        <v>762</v>
      </c>
    </row>
    <row r="782" spans="1:65" s="2" customFormat="1" ht="11.25">
      <c r="A782" s="35"/>
      <c r="B782" s="36"/>
      <c r="C782" s="37"/>
      <c r="D782" s="204" t="s">
        <v>148</v>
      </c>
      <c r="E782" s="37"/>
      <c r="F782" s="205" t="s">
        <v>761</v>
      </c>
      <c r="G782" s="37"/>
      <c r="H782" s="37"/>
      <c r="I782" s="206"/>
      <c r="J782" s="206"/>
      <c r="K782" s="37"/>
      <c r="L782" s="37"/>
      <c r="M782" s="40"/>
      <c r="N782" s="207"/>
      <c r="O782" s="208"/>
      <c r="P782" s="72"/>
      <c r="Q782" s="72"/>
      <c r="R782" s="72"/>
      <c r="S782" s="72"/>
      <c r="T782" s="72"/>
      <c r="U782" s="72"/>
      <c r="V782" s="72"/>
      <c r="W782" s="72"/>
      <c r="X782" s="73"/>
      <c r="Y782" s="35"/>
      <c r="Z782" s="35"/>
      <c r="AA782" s="35"/>
      <c r="AB782" s="35"/>
      <c r="AC782" s="35"/>
      <c r="AD782" s="35"/>
      <c r="AE782" s="35"/>
      <c r="AT782" s="18" t="s">
        <v>148</v>
      </c>
      <c r="AU782" s="18" t="s">
        <v>84</v>
      </c>
    </row>
    <row r="783" spans="1:65" s="13" customFormat="1" ht="11.25">
      <c r="B783" s="209"/>
      <c r="C783" s="210"/>
      <c r="D783" s="204" t="s">
        <v>149</v>
      </c>
      <c r="E783" s="211" t="s">
        <v>1</v>
      </c>
      <c r="F783" s="212" t="s">
        <v>763</v>
      </c>
      <c r="G783" s="210"/>
      <c r="H783" s="211" t="s">
        <v>1</v>
      </c>
      <c r="I783" s="213"/>
      <c r="J783" s="213"/>
      <c r="K783" s="210"/>
      <c r="L783" s="210"/>
      <c r="M783" s="214"/>
      <c r="N783" s="215"/>
      <c r="O783" s="216"/>
      <c r="P783" s="216"/>
      <c r="Q783" s="216"/>
      <c r="R783" s="216"/>
      <c r="S783" s="216"/>
      <c r="T783" s="216"/>
      <c r="U783" s="216"/>
      <c r="V783" s="216"/>
      <c r="W783" s="216"/>
      <c r="X783" s="217"/>
      <c r="AT783" s="218" t="s">
        <v>149</v>
      </c>
      <c r="AU783" s="218" t="s">
        <v>84</v>
      </c>
      <c r="AV783" s="13" t="s">
        <v>82</v>
      </c>
      <c r="AW783" s="13" t="s">
        <v>5</v>
      </c>
      <c r="AX783" s="13" t="s">
        <v>74</v>
      </c>
      <c r="AY783" s="218" t="s">
        <v>140</v>
      </c>
    </row>
    <row r="784" spans="1:65" s="13" customFormat="1" ht="11.25">
      <c r="B784" s="209"/>
      <c r="C784" s="210"/>
      <c r="D784" s="204" t="s">
        <v>149</v>
      </c>
      <c r="E784" s="211" t="s">
        <v>1</v>
      </c>
      <c r="F784" s="212" t="s">
        <v>764</v>
      </c>
      <c r="G784" s="210"/>
      <c r="H784" s="211" t="s">
        <v>1</v>
      </c>
      <c r="I784" s="213"/>
      <c r="J784" s="213"/>
      <c r="K784" s="210"/>
      <c r="L784" s="210"/>
      <c r="M784" s="214"/>
      <c r="N784" s="215"/>
      <c r="O784" s="216"/>
      <c r="P784" s="216"/>
      <c r="Q784" s="216"/>
      <c r="R784" s="216"/>
      <c r="S784" s="216"/>
      <c r="T784" s="216"/>
      <c r="U784" s="216"/>
      <c r="V784" s="216"/>
      <c r="W784" s="216"/>
      <c r="X784" s="217"/>
      <c r="AT784" s="218" t="s">
        <v>149</v>
      </c>
      <c r="AU784" s="218" t="s">
        <v>84</v>
      </c>
      <c r="AV784" s="13" t="s">
        <v>82</v>
      </c>
      <c r="AW784" s="13" t="s">
        <v>5</v>
      </c>
      <c r="AX784" s="13" t="s">
        <v>74</v>
      </c>
      <c r="AY784" s="218" t="s">
        <v>140</v>
      </c>
    </row>
    <row r="785" spans="1:65" s="14" customFormat="1" ht="11.25">
      <c r="B785" s="219"/>
      <c r="C785" s="220"/>
      <c r="D785" s="204" t="s">
        <v>149</v>
      </c>
      <c r="E785" s="221" t="s">
        <v>1</v>
      </c>
      <c r="F785" s="222" t="s">
        <v>765</v>
      </c>
      <c r="G785" s="220"/>
      <c r="H785" s="223">
        <v>6.95</v>
      </c>
      <c r="I785" s="224"/>
      <c r="J785" s="224"/>
      <c r="K785" s="220"/>
      <c r="L785" s="220"/>
      <c r="M785" s="225"/>
      <c r="N785" s="226"/>
      <c r="O785" s="227"/>
      <c r="P785" s="227"/>
      <c r="Q785" s="227"/>
      <c r="R785" s="227"/>
      <c r="S785" s="227"/>
      <c r="T785" s="227"/>
      <c r="U785" s="227"/>
      <c r="V785" s="227"/>
      <c r="W785" s="227"/>
      <c r="X785" s="228"/>
      <c r="AT785" s="229" t="s">
        <v>149</v>
      </c>
      <c r="AU785" s="229" t="s">
        <v>84</v>
      </c>
      <c r="AV785" s="14" t="s">
        <v>84</v>
      </c>
      <c r="AW785" s="14" t="s">
        <v>5</v>
      </c>
      <c r="AX785" s="14" t="s">
        <v>74</v>
      </c>
      <c r="AY785" s="229" t="s">
        <v>140</v>
      </c>
    </row>
    <row r="786" spans="1:65" s="15" customFormat="1" ht="11.25">
      <c r="B786" s="230"/>
      <c r="C786" s="231"/>
      <c r="D786" s="204" t="s">
        <v>149</v>
      </c>
      <c r="E786" s="232" t="s">
        <v>1</v>
      </c>
      <c r="F786" s="233" t="s">
        <v>152</v>
      </c>
      <c r="G786" s="231"/>
      <c r="H786" s="234">
        <v>6.95</v>
      </c>
      <c r="I786" s="235"/>
      <c r="J786" s="235"/>
      <c r="K786" s="231"/>
      <c r="L786" s="231"/>
      <c r="M786" s="236"/>
      <c r="N786" s="237"/>
      <c r="O786" s="238"/>
      <c r="P786" s="238"/>
      <c r="Q786" s="238"/>
      <c r="R786" s="238"/>
      <c r="S786" s="238"/>
      <c r="T786" s="238"/>
      <c r="U786" s="238"/>
      <c r="V786" s="238"/>
      <c r="W786" s="238"/>
      <c r="X786" s="239"/>
      <c r="AT786" s="240" t="s">
        <v>149</v>
      </c>
      <c r="AU786" s="240" t="s">
        <v>84</v>
      </c>
      <c r="AV786" s="15" t="s">
        <v>153</v>
      </c>
      <c r="AW786" s="15" t="s">
        <v>5</v>
      </c>
      <c r="AX786" s="15" t="s">
        <v>74</v>
      </c>
      <c r="AY786" s="240" t="s">
        <v>140</v>
      </c>
    </row>
    <row r="787" spans="1:65" s="16" customFormat="1" ht="11.25">
      <c r="B787" s="241"/>
      <c r="C787" s="242"/>
      <c r="D787" s="204" t="s">
        <v>149</v>
      </c>
      <c r="E787" s="243" t="s">
        <v>1</v>
      </c>
      <c r="F787" s="244" t="s">
        <v>154</v>
      </c>
      <c r="G787" s="242"/>
      <c r="H787" s="245">
        <v>6.95</v>
      </c>
      <c r="I787" s="246"/>
      <c r="J787" s="246"/>
      <c r="K787" s="242"/>
      <c r="L787" s="242"/>
      <c r="M787" s="247"/>
      <c r="N787" s="248"/>
      <c r="O787" s="249"/>
      <c r="P787" s="249"/>
      <c r="Q787" s="249"/>
      <c r="R787" s="249"/>
      <c r="S787" s="249"/>
      <c r="T787" s="249"/>
      <c r="U787" s="249"/>
      <c r="V787" s="249"/>
      <c r="W787" s="249"/>
      <c r="X787" s="250"/>
      <c r="AT787" s="251" t="s">
        <v>149</v>
      </c>
      <c r="AU787" s="251" t="s">
        <v>84</v>
      </c>
      <c r="AV787" s="16" t="s">
        <v>147</v>
      </c>
      <c r="AW787" s="16" t="s">
        <v>5</v>
      </c>
      <c r="AX787" s="16" t="s">
        <v>82</v>
      </c>
      <c r="AY787" s="251" t="s">
        <v>140</v>
      </c>
    </row>
    <row r="788" spans="1:65" s="2" customFormat="1" ht="16.5" customHeight="1">
      <c r="A788" s="35"/>
      <c r="B788" s="36"/>
      <c r="C788" s="252" t="s">
        <v>458</v>
      </c>
      <c r="D788" s="252" t="s">
        <v>224</v>
      </c>
      <c r="E788" s="253" t="s">
        <v>766</v>
      </c>
      <c r="F788" s="254" t="s">
        <v>767</v>
      </c>
      <c r="G788" s="255" t="s">
        <v>317</v>
      </c>
      <c r="H788" s="256">
        <v>6.95</v>
      </c>
      <c r="I788" s="257"/>
      <c r="J788" s="258"/>
      <c r="K788" s="259">
        <f>ROUND(P788*H788,2)</f>
        <v>0</v>
      </c>
      <c r="L788" s="254" t="s">
        <v>1</v>
      </c>
      <c r="M788" s="260"/>
      <c r="N788" s="261" t="s">
        <v>1</v>
      </c>
      <c r="O788" s="198" t="s">
        <v>37</v>
      </c>
      <c r="P788" s="199">
        <f>I788+J788</f>
        <v>0</v>
      </c>
      <c r="Q788" s="199">
        <f>ROUND(I788*H788,2)</f>
        <v>0</v>
      </c>
      <c r="R788" s="199">
        <f>ROUND(J788*H788,2)</f>
        <v>0</v>
      </c>
      <c r="S788" s="72"/>
      <c r="T788" s="200">
        <f>S788*H788</f>
        <v>0</v>
      </c>
      <c r="U788" s="200">
        <v>0</v>
      </c>
      <c r="V788" s="200">
        <f>U788*H788</f>
        <v>0</v>
      </c>
      <c r="W788" s="200">
        <v>0</v>
      </c>
      <c r="X788" s="201">
        <f>W788*H788</f>
        <v>0</v>
      </c>
      <c r="Y788" s="35"/>
      <c r="Z788" s="35"/>
      <c r="AA788" s="35"/>
      <c r="AB788" s="35"/>
      <c r="AC788" s="35"/>
      <c r="AD788" s="35"/>
      <c r="AE788" s="35"/>
      <c r="AR788" s="202" t="s">
        <v>232</v>
      </c>
      <c r="AT788" s="202" t="s">
        <v>224</v>
      </c>
      <c r="AU788" s="202" t="s">
        <v>84</v>
      </c>
      <c r="AY788" s="18" t="s">
        <v>140</v>
      </c>
      <c r="BE788" s="203">
        <f>IF(O788="základní",K788,0)</f>
        <v>0</v>
      </c>
      <c r="BF788" s="203">
        <f>IF(O788="snížená",K788,0)</f>
        <v>0</v>
      </c>
      <c r="BG788" s="203">
        <f>IF(O788="zákl. přenesená",K788,0)</f>
        <v>0</v>
      </c>
      <c r="BH788" s="203">
        <f>IF(O788="sníž. přenesená",K788,0)</f>
        <v>0</v>
      </c>
      <c r="BI788" s="203">
        <f>IF(O788="nulová",K788,0)</f>
        <v>0</v>
      </c>
      <c r="BJ788" s="18" t="s">
        <v>82</v>
      </c>
      <c r="BK788" s="203">
        <f>ROUND(P788*H788,2)</f>
        <v>0</v>
      </c>
      <c r="BL788" s="18" t="s">
        <v>191</v>
      </c>
      <c r="BM788" s="202" t="s">
        <v>768</v>
      </c>
    </row>
    <row r="789" spans="1:65" s="2" customFormat="1" ht="11.25">
      <c r="A789" s="35"/>
      <c r="B789" s="36"/>
      <c r="C789" s="37"/>
      <c r="D789" s="204" t="s">
        <v>148</v>
      </c>
      <c r="E789" s="37"/>
      <c r="F789" s="205" t="s">
        <v>767</v>
      </c>
      <c r="G789" s="37"/>
      <c r="H789" s="37"/>
      <c r="I789" s="206"/>
      <c r="J789" s="206"/>
      <c r="K789" s="37"/>
      <c r="L789" s="37"/>
      <c r="M789" s="40"/>
      <c r="N789" s="207"/>
      <c r="O789" s="208"/>
      <c r="P789" s="72"/>
      <c r="Q789" s="72"/>
      <c r="R789" s="72"/>
      <c r="S789" s="72"/>
      <c r="T789" s="72"/>
      <c r="U789" s="72"/>
      <c r="V789" s="72"/>
      <c r="W789" s="72"/>
      <c r="X789" s="73"/>
      <c r="Y789" s="35"/>
      <c r="Z789" s="35"/>
      <c r="AA789" s="35"/>
      <c r="AB789" s="35"/>
      <c r="AC789" s="35"/>
      <c r="AD789" s="35"/>
      <c r="AE789" s="35"/>
      <c r="AT789" s="18" t="s">
        <v>148</v>
      </c>
      <c r="AU789" s="18" t="s">
        <v>84</v>
      </c>
    </row>
    <row r="790" spans="1:65" s="13" customFormat="1" ht="11.25">
      <c r="B790" s="209"/>
      <c r="C790" s="210"/>
      <c r="D790" s="204" t="s">
        <v>149</v>
      </c>
      <c r="E790" s="211" t="s">
        <v>1</v>
      </c>
      <c r="F790" s="212" t="s">
        <v>763</v>
      </c>
      <c r="G790" s="210"/>
      <c r="H790" s="211" t="s">
        <v>1</v>
      </c>
      <c r="I790" s="213"/>
      <c r="J790" s="213"/>
      <c r="K790" s="210"/>
      <c r="L790" s="210"/>
      <c r="M790" s="214"/>
      <c r="N790" s="215"/>
      <c r="O790" s="216"/>
      <c r="P790" s="216"/>
      <c r="Q790" s="216"/>
      <c r="R790" s="216"/>
      <c r="S790" s="216"/>
      <c r="T790" s="216"/>
      <c r="U790" s="216"/>
      <c r="V790" s="216"/>
      <c r="W790" s="216"/>
      <c r="X790" s="217"/>
      <c r="AT790" s="218" t="s">
        <v>149</v>
      </c>
      <c r="AU790" s="218" t="s">
        <v>84</v>
      </c>
      <c r="AV790" s="13" t="s">
        <v>82</v>
      </c>
      <c r="AW790" s="13" t="s">
        <v>5</v>
      </c>
      <c r="AX790" s="13" t="s">
        <v>74</v>
      </c>
      <c r="AY790" s="218" t="s">
        <v>140</v>
      </c>
    </row>
    <row r="791" spans="1:65" s="13" customFormat="1" ht="11.25">
      <c r="B791" s="209"/>
      <c r="C791" s="210"/>
      <c r="D791" s="204" t="s">
        <v>149</v>
      </c>
      <c r="E791" s="211" t="s">
        <v>1</v>
      </c>
      <c r="F791" s="212" t="s">
        <v>764</v>
      </c>
      <c r="G791" s="210"/>
      <c r="H791" s="211" t="s">
        <v>1</v>
      </c>
      <c r="I791" s="213"/>
      <c r="J791" s="213"/>
      <c r="K791" s="210"/>
      <c r="L791" s="210"/>
      <c r="M791" s="214"/>
      <c r="N791" s="215"/>
      <c r="O791" s="216"/>
      <c r="P791" s="216"/>
      <c r="Q791" s="216"/>
      <c r="R791" s="216"/>
      <c r="S791" s="216"/>
      <c r="T791" s="216"/>
      <c r="U791" s="216"/>
      <c r="V791" s="216"/>
      <c r="W791" s="216"/>
      <c r="X791" s="217"/>
      <c r="AT791" s="218" t="s">
        <v>149</v>
      </c>
      <c r="AU791" s="218" t="s">
        <v>84</v>
      </c>
      <c r="AV791" s="13" t="s">
        <v>82</v>
      </c>
      <c r="AW791" s="13" t="s">
        <v>5</v>
      </c>
      <c r="AX791" s="13" t="s">
        <v>74</v>
      </c>
      <c r="AY791" s="218" t="s">
        <v>140</v>
      </c>
    </row>
    <row r="792" spans="1:65" s="14" customFormat="1" ht="11.25">
      <c r="B792" s="219"/>
      <c r="C792" s="220"/>
      <c r="D792" s="204" t="s">
        <v>149</v>
      </c>
      <c r="E792" s="221" t="s">
        <v>1</v>
      </c>
      <c r="F792" s="222" t="s">
        <v>765</v>
      </c>
      <c r="G792" s="220"/>
      <c r="H792" s="223">
        <v>6.95</v>
      </c>
      <c r="I792" s="224"/>
      <c r="J792" s="224"/>
      <c r="K792" s="220"/>
      <c r="L792" s="220"/>
      <c r="M792" s="225"/>
      <c r="N792" s="226"/>
      <c r="O792" s="227"/>
      <c r="P792" s="227"/>
      <c r="Q792" s="227"/>
      <c r="R792" s="227"/>
      <c r="S792" s="227"/>
      <c r="T792" s="227"/>
      <c r="U792" s="227"/>
      <c r="V792" s="227"/>
      <c r="W792" s="227"/>
      <c r="X792" s="228"/>
      <c r="AT792" s="229" t="s">
        <v>149</v>
      </c>
      <c r="AU792" s="229" t="s">
        <v>84</v>
      </c>
      <c r="AV792" s="14" t="s">
        <v>84</v>
      </c>
      <c r="AW792" s="14" t="s">
        <v>5</v>
      </c>
      <c r="AX792" s="14" t="s">
        <v>74</v>
      </c>
      <c r="AY792" s="229" t="s">
        <v>140</v>
      </c>
    </row>
    <row r="793" spans="1:65" s="15" customFormat="1" ht="11.25">
      <c r="B793" s="230"/>
      <c r="C793" s="231"/>
      <c r="D793" s="204" t="s">
        <v>149</v>
      </c>
      <c r="E793" s="232" t="s">
        <v>1</v>
      </c>
      <c r="F793" s="233" t="s">
        <v>152</v>
      </c>
      <c r="G793" s="231"/>
      <c r="H793" s="234">
        <v>6.95</v>
      </c>
      <c r="I793" s="235"/>
      <c r="J793" s="235"/>
      <c r="K793" s="231"/>
      <c r="L793" s="231"/>
      <c r="M793" s="236"/>
      <c r="N793" s="237"/>
      <c r="O793" s="238"/>
      <c r="P793" s="238"/>
      <c r="Q793" s="238"/>
      <c r="R793" s="238"/>
      <c r="S793" s="238"/>
      <c r="T793" s="238"/>
      <c r="U793" s="238"/>
      <c r="V793" s="238"/>
      <c r="W793" s="238"/>
      <c r="X793" s="239"/>
      <c r="AT793" s="240" t="s">
        <v>149</v>
      </c>
      <c r="AU793" s="240" t="s">
        <v>84</v>
      </c>
      <c r="AV793" s="15" t="s">
        <v>153</v>
      </c>
      <c r="AW793" s="15" t="s">
        <v>5</v>
      </c>
      <c r="AX793" s="15" t="s">
        <v>74</v>
      </c>
      <c r="AY793" s="240" t="s">
        <v>140</v>
      </c>
    </row>
    <row r="794" spans="1:65" s="16" customFormat="1" ht="11.25">
      <c r="B794" s="241"/>
      <c r="C794" s="242"/>
      <c r="D794" s="204" t="s">
        <v>149</v>
      </c>
      <c r="E794" s="243" t="s">
        <v>1</v>
      </c>
      <c r="F794" s="244" t="s">
        <v>154</v>
      </c>
      <c r="G794" s="242"/>
      <c r="H794" s="245">
        <v>6.95</v>
      </c>
      <c r="I794" s="246"/>
      <c r="J794" s="246"/>
      <c r="K794" s="242"/>
      <c r="L794" s="242"/>
      <c r="M794" s="247"/>
      <c r="N794" s="248"/>
      <c r="O794" s="249"/>
      <c r="P794" s="249"/>
      <c r="Q794" s="249"/>
      <c r="R794" s="249"/>
      <c r="S794" s="249"/>
      <c r="T794" s="249"/>
      <c r="U794" s="249"/>
      <c r="V794" s="249"/>
      <c r="W794" s="249"/>
      <c r="X794" s="250"/>
      <c r="AT794" s="251" t="s">
        <v>149</v>
      </c>
      <c r="AU794" s="251" t="s">
        <v>84</v>
      </c>
      <c r="AV794" s="16" t="s">
        <v>147</v>
      </c>
      <c r="AW794" s="16" t="s">
        <v>5</v>
      </c>
      <c r="AX794" s="16" t="s">
        <v>82</v>
      </c>
      <c r="AY794" s="251" t="s">
        <v>140</v>
      </c>
    </row>
    <row r="795" spans="1:65" s="2" customFormat="1" ht="36">
      <c r="A795" s="35"/>
      <c r="B795" s="36"/>
      <c r="C795" s="190" t="s">
        <v>769</v>
      </c>
      <c r="D795" s="190" t="s">
        <v>142</v>
      </c>
      <c r="E795" s="191" t="s">
        <v>770</v>
      </c>
      <c r="F795" s="192" t="s">
        <v>771</v>
      </c>
      <c r="G795" s="193" t="s">
        <v>317</v>
      </c>
      <c r="H795" s="194">
        <v>127.24</v>
      </c>
      <c r="I795" s="195"/>
      <c r="J795" s="195"/>
      <c r="K795" s="196">
        <f>ROUND(P795*H795,2)</f>
        <v>0</v>
      </c>
      <c r="L795" s="192" t="s">
        <v>146</v>
      </c>
      <c r="M795" s="40"/>
      <c r="N795" s="197" t="s">
        <v>1</v>
      </c>
      <c r="O795" s="198" t="s">
        <v>37</v>
      </c>
      <c r="P795" s="199">
        <f>I795+J795</f>
        <v>0</v>
      </c>
      <c r="Q795" s="199">
        <f>ROUND(I795*H795,2)</f>
        <v>0</v>
      </c>
      <c r="R795" s="199">
        <f>ROUND(J795*H795,2)</f>
        <v>0</v>
      </c>
      <c r="S795" s="72"/>
      <c r="T795" s="200">
        <f>S795*H795</f>
        <v>0</v>
      </c>
      <c r="U795" s="200">
        <v>0</v>
      </c>
      <c r="V795" s="200">
        <f>U795*H795</f>
        <v>0</v>
      </c>
      <c r="W795" s="200">
        <v>0</v>
      </c>
      <c r="X795" s="201">
        <f>W795*H795</f>
        <v>0</v>
      </c>
      <c r="Y795" s="35"/>
      <c r="Z795" s="35"/>
      <c r="AA795" s="35"/>
      <c r="AB795" s="35"/>
      <c r="AC795" s="35"/>
      <c r="AD795" s="35"/>
      <c r="AE795" s="35"/>
      <c r="AR795" s="202" t="s">
        <v>191</v>
      </c>
      <c r="AT795" s="202" t="s">
        <v>142</v>
      </c>
      <c r="AU795" s="202" t="s">
        <v>84</v>
      </c>
      <c r="AY795" s="18" t="s">
        <v>140</v>
      </c>
      <c r="BE795" s="203">
        <f>IF(O795="základní",K795,0)</f>
        <v>0</v>
      </c>
      <c r="BF795" s="203">
        <f>IF(O795="snížená",K795,0)</f>
        <v>0</v>
      </c>
      <c r="BG795" s="203">
        <f>IF(O795="zákl. přenesená",K795,0)</f>
        <v>0</v>
      </c>
      <c r="BH795" s="203">
        <f>IF(O795="sníž. přenesená",K795,0)</f>
        <v>0</v>
      </c>
      <c r="BI795" s="203">
        <f>IF(O795="nulová",K795,0)</f>
        <v>0</v>
      </c>
      <c r="BJ795" s="18" t="s">
        <v>82</v>
      </c>
      <c r="BK795" s="203">
        <f>ROUND(P795*H795,2)</f>
        <v>0</v>
      </c>
      <c r="BL795" s="18" t="s">
        <v>191</v>
      </c>
      <c r="BM795" s="202" t="s">
        <v>772</v>
      </c>
    </row>
    <row r="796" spans="1:65" s="2" customFormat="1" ht="19.5">
      <c r="A796" s="35"/>
      <c r="B796" s="36"/>
      <c r="C796" s="37"/>
      <c r="D796" s="204" t="s">
        <v>148</v>
      </c>
      <c r="E796" s="37"/>
      <c r="F796" s="205" t="s">
        <v>771</v>
      </c>
      <c r="G796" s="37"/>
      <c r="H796" s="37"/>
      <c r="I796" s="206"/>
      <c r="J796" s="206"/>
      <c r="K796" s="37"/>
      <c r="L796" s="37"/>
      <c r="M796" s="40"/>
      <c r="N796" s="207"/>
      <c r="O796" s="208"/>
      <c r="P796" s="72"/>
      <c r="Q796" s="72"/>
      <c r="R796" s="72"/>
      <c r="S796" s="72"/>
      <c r="T796" s="72"/>
      <c r="U796" s="72"/>
      <c r="V796" s="72"/>
      <c r="W796" s="72"/>
      <c r="X796" s="73"/>
      <c r="Y796" s="35"/>
      <c r="Z796" s="35"/>
      <c r="AA796" s="35"/>
      <c r="AB796" s="35"/>
      <c r="AC796" s="35"/>
      <c r="AD796" s="35"/>
      <c r="AE796" s="35"/>
      <c r="AT796" s="18" t="s">
        <v>148</v>
      </c>
      <c r="AU796" s="18" t="s">
        <v>84</v>
      </c>
    </row>
    <row r="797" spans="1:65" s="2" customFormat="1" ht="16.5" customHeight="1">
      <c r="A797" s="35"/>
      <c r="B797" s="36"/>
      <c r="C797" s="252" t="s">
        <v>463</v>
      </c>
      <c r="D797" s="252" t="s">
        <v>224</v>
      </c>
      <c r="E797" s="253" t="s">
        <v>773</v>
      </c>
      <c r="F797" s="254" t="s">
        <v>774</v>
      </c>
      <c r="G797" s="255" t="s">
        <v>317</v>
      </c>
      <c r="H797" s="256">
        <v>51.62</v>
      </c>
      <c r="I797" s="257"/>
      <c r="J797" s="258"/>
      <c r="K797" s="259">
        <f>ROUND(P797*H797,2)</f>
        <v>0</v>
      </c>
      <c r="L797" s="254" t="s">
        <v>1</v>
      </c>
      <c r="M797" s="260"/>
      <c r="N797" s="261" t="s">
        <v>1</v>
      </c>
      <c r="O797" s="198" t="s">
        <v>37</v>
      </c>
      <c r="P797" s="199">
        <f>I797+J797</f>
        <v>0</v>
      </c>
      <c r="Q797" s="199">
        <f>ROUND(I797*H797,2)</f>
        <v>0</v>
      </c>
      <c r="R797" s="199">
        <f>ROUND(J797*H797,2)</f>
        <v>0</v>
      </c>
      <c r="S797" s="72"/>
      <c r="T797" s="200">
        <f>S797*H797</f>
        <v>0</v>
      </c>
      <c r="U797" s="200">
        <v>0</v>
      </c>
      <c r="V797" s="200">
        <f>U797*H797</f>
        <v>0</v>
      </c>
      <c r="W797" s="200">
        <v>0</v>
      </c>
      <c r="X797" s="201">
        <f>W797*H797</f>
        <v>0</v>
      </c>
      <c r="Y797" s="35"/>
      <c r="Z797" s="35"/>
      <c r="AA797" s="35"/>
      <c r="AB797" s="35"/>
      <c r="AC797" s="35"/>
      <c r="AD797" s="35"/>
      <c r="AE797" s="35"/>
      <c r="AR797" s="202" t="s">
        <v>232</v>
      </c>
      <c r="AT797" s="202" t="s">
        <v>224</v>
      </c>
      <c r="AU797" s="202" t="s">
        <v>84</v>
      </c>
      <c r="AY797" s="18" t="s">
        <v>140</v>
      </c>
      <c r="BE797" s="203">
        <f>IF(O797="základní",K797,0)</f>
        <v>0</v>
      </c>
      <c r="BF797" s="203">
        <f>IF(O797="snížená",K797,0)</f>
        <v>0</v>
      </c>
      <c r="BG797" s="203">
        <f>IF(O797="zákl. přenesená",K797,0)</f>
        <v>0</v>
      </c>
      <c r="BH797" s="203">
        <f>IF(O797="sníž. přenesená",K797,0)</f>
        <v>0</v>
      </c>
      <c r="BI797" s="203">
        <f>IF(O797="nulová",K797,0)</f>
        <v>0</v>
      </c>
      <c r="BJ797" s="18" t="s">
        <v>82</v>
      </c>
      <c r="BK797" s="203">
        <f>ROUND(P797*H797,2)</f>
        <v>0</v>
      </c>
      <c r="BL797" s="18" t="s">
        <v>191</v>
      </c>
      <c r="BM797" s="202" t="s">
        <v>775</v>
      </c>
    </row>
    <row r="798" spans="1:65" s="2" customFormat="1" ht="11.25">
      <c r="A798" s="35"/>
      <c r="B798" s="36"/>
      <c r="C798" s="37"/>
      <c r="D798" s="204" t="s">
        <v>148</v>
      </c>
      <c r="E798" s="37"/>
      <c r="F798" s="205" t="s">
        <v>774</v>
      </c>
      <c r="G798" s="37"/>
      <c r="H798" s="37"/>
      <c r="I798" s="206"/>
      <c r="J798" s="206"/>
      <c r="K798" s="37"/>
      <c r="L798" s="37"/>
      <c r="M798" s="40"/>
      <c r="N798" s="207"/>
      <c r="O798" s="208"/>
      <c r="P798" s="72"/>
      <c r="Q798" s="72"/>
      <c r="R798" s="72"/>
      <c r="S798" s="72"/>
      <c r="T798" s="72"/>
      <c r="U798" s="72"/>
      <c r="V798" s="72"/>
      <c r="W798" s="72"/>
      <c r="X798" s="73"/>
      <c r="Y798" s="35"/>
      <c r="Z798" s="35"/>
      <c r="AA798" s="35"/>
      <c r="AB798" s="35"/>
      <c r="AC798" s="35"/>
      <c r="AD798" s="35"/>
      <c r="AE798" s="35"/>
      <c r="AT798" s="18" t="s">
        <v>148</v>
      </c>
      <c r="AU798" s="18" t="s">
        <v>84</v>
      </c>
    </row>
    <row r="799" spans="1:65" s="13" customFormat="1" ht="11.25">
      <c r="B799" s="209"/>
      <c r="C799" s="210"/>
      <c r="D799" s="204" t="s">
        <v>149</v>
      </c>
      <c r="E799" s="211" t="s">
        <v>1</v>
      </c>
      <c r="F799" s="212" t="s">
        <v>776</v>
      </c>
      <c r="G799" s="210"/>
      <c r="H799" s="211" t="s">
        <v>1</v>
      </c>
      <c r="I799" s="213"/>
      <c r="J799" s="213"/>
      <c r="K799" s="210"/>
      <c r="L799" s="210"/>
      <c r="M799" s="214"/>
      <c r="N799" s="215"/>
      <c r="O799" s="216"/>
      <c r="P799" s="216"/>
      <c r="Q799" s="216"/>
      <c r="R799" s="216"/>
      <c r="S799" s="216"/>
      <c r="T799" s="216"/>
      <c r="U799" s="216"/>
      <c r="V799" s="216"/>
      <c r="W799" s="216"/>
      <c r="X799" s="217"/>
      <c r="AT799" s="218" t="s">
        <v>149</v>
      </c>
      <c r="AU799" s="218" t="s">
        <v>84</v>
      </c>
      <c r="AV799" s="13" t="s">
        <v>82</v>
      </c>
      <c r="AW799" s="13" t="s">
        <v>5</v>
      </c>
      <c r="AX799" s="13" t="s">
        <v>74</v>
      </c>
      <c r="AY799" s="218" t="s">
        <v>140</v>
      </c>
    </row>
    <row r="800" spans="1:65" s="13" customFormat="1" ht="11.25">
      <c r="B800" s="209"/>
      <c r="C800" s="210"/>
      <c r="D800" s="204" t="s">
        <v>149</v>
      </c>
      <c r="E800" s="211" t="s">
        <v>1</v>
      </c>
      <c r="F800" s="212" t="s">
        <v>777</v>
      </c>
      <c r="G800" s="210"/>
      <c r="H800" s="211" t="s">
        <v>1</v>
      </c>
      <c r="I800" s="213"/>
      <c r="J800" s="213"/>
      <c r="K800" s="210"/>
      <c r="L800" s="210"/>
      <c r="M800" s="214"/>
      <c r="N800" s="215"/>
      <c r="O800" s="216"/>
      <c r="P800" s="216"/>
      <c r="Q800" s="216"/>
      <c r="R800" s="216"/>
      <c r="S800" s="216"/>
      <c r="T800" s="216"/>
      <c r="U800" s="216"/>
      <c r="V800" s="216"/>
      <c r="W800" s="216"/>
      <c r="X800" s="217"/>
      <c r="AT800" s="218" t="s">
        <v>149</v>
      </c>
      <c r="AU800" s="218" t="s">
        <v>84</v>
      </c>
      <c r="AV800" s="13" t="s">
        <v>82</v>
      </c>
      <c r="AW800" s="13" t="s">
        <v>5</v>
      </c>
      <c r="AX800" s="13" t="s">
        <v>74</v>
      </c>
      <c r="AY800" s="218" t="s">
        <v>140</v>
      </c>
    </row>
    <row r="801" spans="1:65" s="14" customFormat="1" ht="11.25">
      <c r="B801" s="219"/>
      <c r="C801" s="220"/>
      <c r="D801" s="204" t="s">
        <v>149</v>
      </c>
      <c r="E801" s="221" t="s">
        <v>1</v>
      </c>
      <c r="F801" s="222" t="s">
        <v>778</v>
      </c>
      <c r="G801" s="220"/>
      <c r="H801" s="223">
        <v>51.62</v>
      </c>
      <c r="I801" s="224"/>
      <c r="J801" s="224"/>
      <c r="K801" s="220"/>
      <c r="L801" s="220"/>
      <c r="M801" s="225"/>
      <c r="N801" s="226"/>
      <c r="O801" s="227"/>
      <c r="P801" s="227"/>
      <c r="Q801" s="227"/>
      <c r="R801" s="227"/>
      <c r="S801" s="227"/>
      <c r="T801" s="227"/>
      <c r="U801" s="227"/>
      <c r="V801" s="227"/>
      <c r="W801" s="227"/>
      <c r="X801" s="228"/>
      <c r="AT801" s="229" t="s">
        <v>149</v>
      </c>
      <c r="AU801" s="229" t="s">
        <v>84</v>
      </c>
      <c r="AV801" s="14" t="s">
        <v>84</v>
      </c>
      <c r="AW801" s="14" t="s">
        <v>5</v>
      </c>
      <c r="AX801" s="14" t="s">
        <v>74</v>
      </c>
      <c r="AY801" s="229" t="s">
        <v>140</v>
      </c>
    </row>
    <row r="802" spans="1:65" s="15" customFormat="1" ht="11.25">
      <c r="B802" s="230"/>
      <c r="C802" s="231"/>
      <c r="D802" s="204" t="s">
        <v>149</v>
      </c>
      <c r="E802" s="232" t="s">
        <v>1</v>
      </c>
      <c r="F802" s="233" t="s">
        <v>152</v>
      </c>
      <c r="G802" s="231"/>
      <c r="H802" s="234">
        <v>51.62</v>
      </c>
      <c r="I802" s="235"/>
      <c r="J802" s="235"/>
      <c r="K802" s="231"/>
      <c r="L802" s="231"/>
      <c r="M802" s="236"/>
      <c r="N802" s="237"/>
      <c r="O802" s="238"/>
      <c r="P802" s="238"/>
      <c r="Q802" s="238"/>
      <c r="R802" s="238"/>
      <c r="S802" s="238"/>
      <c r="T802" s="238"/>
      <c r="U802" s="238"/>
      <c r="V802" s="238"/>
      <c r="W802" s="238"/>
      <c r="X802" s="239"/>
      <c r="AT802" s="240" t="s">
        <v>149</v>
      </c>
      <c r="AU802" s="240" t="s">
        <v>84</v>
      </c>
      <c r="AV802" s="15" t="s">
        <v>153</v>
      </c>
      <c r="AW802" s="15" t="s">
        <v>5</v>
      </c>
      <c r="AX802" s="15" t="s">
        <v>74</v>
      </c>
      <c r="AY802" s="240" t="s">
        <v>140</v>
      </c>
    </row>
    <row r="803" spans="1:65" s="16" customFormat="1" ht="11.25">
      <c r="B803" s="241"/>
      <c r="C803" s="242"/>
      <c r="D803" s="204" t="s">
        <v>149</v>
      </c>
      <c r="E803" s="243" t="s">
        <v>1</v>
      </c>
      <c r="F803" s="244" t="s">
        <v>154</v>
      </c>
      <c r="G803" s="242"/>
      <c r="H803" s="245">
        <v>51.62</v>
      </c>
      <c r="I803" s="246"/>
      <c r="J803" s="246"/>
      <c r="K803" s="242"/>
      <c r="L803" s="242"/>
      <c r="M803" s="247"/>
      <c r="N803" s="248"/>
      <c r="O803" s="249"/>
      <c r="P803" s="249"/>
      <c r="Q803" s="249"/>
      <c r="R803" s="249"/>
      <c r="S803" s="249"/>
      <c r="T803" s="249"/>
      <c r="U803" s="249"/>
      <c r="V803" s="249"/>
      <c r="W803" s="249"/>
      <c r="X803" s="250"/>
      <c r="AT803" s="251" t="s">
        <v>149</v>
      </c>
      <c r="AU803" s="251" t="s">
        <v>84</v>
      </c>
      <c r="AV803" s="16" t="s">
        <v>147</v>
      </c>
      <c r="AW803" s="16" t="s">
        <v>5</v>
      </c>
      <c r="AX803" s="16" t="s">
        <v>82</v>
      </c>
      <c r="AY803" s="251" t="s">
        <v>140</v>
      </c>
    </row>
    <row r="804" spans="1:65" s="2" customFormat="1" ht="16.5" customHeight="1">
      <c r="A804" s="35"/>
      <c r="B804" s="36"/>
      <c r="C804" s="252" t="s">
        <v>779</v>
      </c>
      <c r="D804" s="252" t="s">
        <v>224</v>
      </c>
      <c r="E804" s="253" t="s">
        <v>780</v>
      </c>
      <c r="F804" s="254" t="s">
        <v>781</v>
      </c>
      <c r="G804" s="255" t="s">
        <v>317</v>
      </c>
      <c r="H804" s="256">
        <v>51.62</v>
      </c>
      <c r="I804" s="257"/>
      <c r="J804" s="258"/>
      <c r="K804" s="259">
        <f>ROUND(P804*H804,2)</f>
        <v>0</v>
      </c>
      <c r="L804" s="254" t="s">
        <v>1</v>
      </c>
      <c r="M804" s="260"/>
      <c r="N804" s="261" t="s">
        <v>1</v>
      </c>
      <c r="O804" s="198" t="s">
        <v>37</v>
      </c>
      <c r="P804" s="199">
        <f>I804+J804</f>
        <v>0</v>
      </c>
      <c r="Q804" s="199">
        <f>ROUND(I804*H804,2)</f>
        <v>0</v>
      </c>
      <c r="R804" s="199">
        <f>ROUND(J804*H804,2)</f>
        <v>0</v>
      </c>
      <c r="S804" s="72"/>
      <c r="T804" s="200">
        <f>S804*H804</f>
        <v>0</v>
      </c>
      <c r="U804" s="200">
        <v>0</v>
      </c>
      <c r="V804" s="200">
        <f>U804*H804</f>
        <v>0</v>
      </c>
      <c r="W804" s="200">
        <v>0</v>
      </c>
      <c r="X804" s="201">
        <f>W804*H804</f>
        <v>0</v>
      </c>
      <c r="Y804" s="35"/>
      <c r="Z804" s="35"/>
      <c r="AA804" s="35"/>
      <c r="AB804" s="35"/>
      <c r="AC804" s="35"/>
      <c r="AD804" s="35"/>
      <c r="AE804" s="35"/>
      <c r="AR804" s="202" t="s">
        <v>232</v>
      </c>
      <c r="AT804" s="202" t="s">
        <v>224</v>
      </c>
      <c r="AU804" s="202" t="s">
        <v>84</v>
      </c>
      <c r="AY804" s="18" t="s">
        <v>140</v>
      </c>
      <c r="BE804" s="203">
        <f>IF(O804="základní",K804,0)</f>
        <v>0</v>
      </c>
      <c r="BF804" s="203">
        <f>IF(O804="snížená",K804,0)</f>
        <v>0</v>
      </c>
      <c r="BG804" s="203">
        <f>IF(O804="zákl. přenesená",K804,0)</f>
        <v>0</v>
      </c>
      <c r="BH804" s="203">
        <f>IF(O804="sníž. přenesená",K804,0)</f>
        <v>0</v>
      </c>
      <c r="BI804" s="203">
        <f>IF(O804="nulová",K804,0)</f>
        <v>0</v>
      </c>
      <c r="BJ804" s="18" t="s">
        <v>82</v>
      </c>
      <c r="BK804" s="203">
        <f>ROUND(P804*H804,2)</f>
        <v>0</v>
      </c>
      <c r="BL804" s="18" t="s">
        <v>191</v>
      </c>
      <c r="BM804" s="202" t="s">
        <v>782</v>
      </c>
    </row>
    <row r="805" spans="1:65" s="2" customFormat="1" ht="11.25">
      <c r="A805" s="35"/>
      <c r="B805" s="36"/>
      <c r="C805" s="37"/>
      <c r="D805" s="204" t="s">
        <v>148</v>
      </c>
      <c r="E805" s="37"/>
      <c r="F805" s="205" t="s">
        <v>781</v>
      </c>
      <c r="G805" s="37"/>
      <c r="H805" s="37"/>
      <c r="I805" s="206"/>
      <c r="J805" s="206"/>
      <c r="K805" s="37"/>
      <c r="L805" s="37"/>
      <c r="M805" s="40"/>
      <c r="N805" s="207"/>
      <c r="O805" s="208"/>
      <c r="P805" s="72"/>
      <c r="Q805" s="72"/>
      <c r="R805" s="72"/>
      <c r="S805" s="72"/>
      <c r="T805" s="72"/>
      <c r="U805" s="72"/>
      <c r="V805" s="72"/>
      <c r="W805" s="72"/>
      <c r="X805" s="73"/>
      <c r="Y805" s="35"/>
      <c r="Z805" s="35"/>
      <c r="AA805" s="35"/>
      <c r="AB805" s="35"/>
      <c r="AC805" s="35"/>
      <c r="AD805" s="35"/>
      <c r="AE805" s="35"/>
      <c r="AT805" s="18" t="s">
        <v>148</v>
      </c>
      <c r="AU805" s="18" t="s">
        <v>84</v>
      </c>
    </row>
    <row r="806" spans="1:65" s="13" customFormat="1" ht="11.25">
      <c r="B806" s="209"/>
      <c r="C806" s="210"/>
      <c r="D806" s="204" t="s">
        <v>149</v>
      </c>
      <c r="E806" s="211" t="s">
        <v>1</v>
      </c>
      <c r="F806" s="212" t="s">
        <v>783</v>
      </c>
      <c r="G806" s="210"/>
      <c r="H806" s="211" t="s">
        <v>1</v>
      </c>
      <c r="I806" s="213"/>
      <c r="J806" s="213"/>
      <c r="K806" s="210"/>
      <c r="L806" s="210"/>
      <c r="M806" s="214"/>
      <c r="N806" s="215"/>
      <c r="O806" s="216"/>
      <c r="P806" s="216"/>
      <c r="Q806" s="216"/>
      <c r="R806" s="216"/>
      <c r="S806" s="216"/>
      <c r="T806" s="216"/>
      <c r="U806" s="216"/>
      <c r="V806" s="216"/>
      <c r="W806" s="216"/>
      <c r="X806" s="217"/>
      <c r="AT806" s="218" t="s">
        <v>149</v>
      </c>
      <c r="AU806" s="218" t="s">
        <v>84</v>
      </c>
      <c r="AV806" s="13" t="s">
        <v>82</v>
      </c>
      <c r="AW806" s="13" t="s">
        <v>5</v>
      </c>
      <c r="AX806" s="13" t="s">
        <v>74</v>
      </c>
      <c r="AY806" s="218" t="s">
        <v>140</v>
      </c>
    </row>
    <row r="807" spans="1:65" s="13" customFormat="1" ht="11.25">
      <c r="B807" s="209"/>
      <c r="C807" s="210"/>
      <c r="D807" s="204" t="s">
        <v>149</v>
      </c>
      <c r="E807" s="211" t="s">
        <v>1</v>
      </c>
      <c r="F807" s="212" t="s">
        <v>784</v>
      </c>
      <c r="G807" s="210"/>
      <c r="H807" s="211" t="s">
        <v>1</v>
      </c>
      <c r="I807" s="213"/>
      <c r="J807" s="213"/>
      <c r="K807" s="210"/>
      <c r="L807" s="210"/>
      <c r="M807" s="214"/>
      <c r="N807" s="215"/>
      <c r="O807" s="216"/>
      <c r="P807" s="216"/>
      <c r="Q807" s="216"/>
      <c r="R807" s="216"/>
      <c r="S807" s="216"/>
      <c r="T807" s="216"/>
      <c r="U807" s="216"/>
      <c r="V807" s="216"/>
      <c r="W807" s="216"/>
      <c r="X807" s="217"/>
      <c r="AT807" s="218" t="s">
        <v>149</v>
      </c>
      <c r="AU807" s="218" t="s">
        <v>84</v>
      </c>
      <c r="AV807" s="13" t="s">
        <v>82</v>
      </c>
      <c r="AW807" s="13" t="s">
        <v>5</v>
      </c>
      <c r="AX807" s="13" t="s">
        <v>74</v>
      </c>
      <c r="AY807" s="218" t="s">
        <v>140</v>
      </c>
    </row>
    <row r="808" spans="1:65" s="14" customFormat="1" ht="11.25">
      <c r="B808" s="219"/>
      <c r="C808" s="220"/>
      <c r="D808" s="204" t="s">
        <v>149</v>
      </c>
      <c r="E808" s="221" t="s">
        <v>1</v>
      </c>
      <c r="F808" s="222" t="s">
        <v>778</v>
      </c>
      <c r="G808" s="220"/>
      <c r="H808" s="223">
        <v>51.62</v>
      </c>
      <c r="I808" s="224"/>
      <c r="J808" s="224"/>
      <c r="K808" s="220"/>
      <c r="L808" s="220"/>
      <c r="M808" s="225"/>
      <c r="N808" s="226"/>
      <c r="O808" s="227"/>
      <c r="P808" s="227"/>
      <c r="Q808" s="227"/>
      <c r="R808" s="227"/>
      <c r="S808" s="227"/>
      <c r="T808" s="227"/>
      <c r="U808" s="227"/>
      <c r="V808" s="227"/>
      <c r="W808" s="227"/>
      <c r="X808" s="228"/>
      <c r="AT808" s="229" t="s">
        <v>149</v>
      </c>
      <c r="AU808" s="229" t="s">
        <v>84</v>
      </c>
      <c r="AV808" s="14" t="s">
        <v>84</v>
      </c>
      <c r="AW808" s="14" t="s">
        <v>5</v>
      </c>
      <c r="AX808" s="14" t="s">
        <v>74</v>
      </c>
      <c r="AY808" s="229" t="s">
        <v>140</v>
      </c>
    </row>
    <row r="809" spans="1:65" s="15" customFormat="1" ht="11.25">
      <c r="B809" s="230"/>
      <c r="C809" s="231"/>
      <c r="D809" s="204" t="s">
        <v>149</v>
      </c>
      <c r="E809" s="232" t="s">
        <v>1</v>
      </c>
      <c r="F809" s="233" t="s">
        <v>152</v>
      </c>
      <c r="G809" s="231"/>
      <c r="H809" s="234">
        <v>51.62</v>
      </c>
      <c r="I809" s="235"/>
      <c r="J809" s="235"/>
      <c r="K809" s="231"/>
      <c r="L809" s="231"/>
      <c r="M809" s="236"/>
      <c r="N809" s="237"/>
      <c r="O809" s="238"/>
      <c r="P809" s="238"/>
      <c r="Q809" s="238"/>
      <c r="R809" s="238"/>
      <c r="S809" s="238"/>
      <c r="T809" s="238"/>
      <c r="U809" s="238"/>
      <c r="V809" s="238"/>
      <c r="W809" s="238"/>
      <c r="X809" s="239"/>
      <c r="AT809" s="240" t="s">
        <v>149</v>
      </c>
      <c r="AU809" s="240" t="s">
        <v>84</v>
      </c>
      <c r="AV809" s="15" t="s">
        <v>153</v>
      </c>
      <c r="AW809" s="15" t="s">
        <v>5</v>
      </c>
      <c r="AX809" s="15" t="s">
        <v>74</v>
      </c>
      <c r="AY809" s="240" t="s">
        <v>140</v>
      </c>
    </row>
    <row r="810" spans="1:65" s="16" customFormat="1" ht="11.25">
      <c r="B810" s="241"/>
      <c r="C810" s="242"/>
      <c r="D810" s="204" t="s">
        <v>149</v>
      </c>
      <c r="E810" s="243" t="s">
        <v>1</v>
      </c>
      <c r="F810" s="244" t="s">
        <v>154</v>
      </c>
      <c r="G810" s="242"/>
      <c r="H810" s="245">
        <v>51.62</v>
      </c>
      <c r="I810" s="246"/>
      <c r="J810" s="246"/>
      <c r="K810" s="242"/>
      <c r="L810" s="242"/>
      <c r="M810" s="247"/>
      <c r="N810" s="248"/>
      <c r="O810" s="249"/>
      <c r="P810" s="249"/>
      <c r="Q810" s="249"/>
      <c r="R810" s="249"/>
      <c r="S810" s="249"/>
      <c r="T810" s="249"/>
      <c r="U810" s="249"/>
      <c r="V810" s="249"/>
      <c r="W810" s="249"/>
      <c r="X810" s="250"/>
      <c r="AT810" s="251" t="s">
        <v>149</v>
      </c>
      <c r="AU810" s="251" t="s">
        <v>84</v>
      </c>
      <c r="AV810" s="16" t="s">
        <v>147</v>
      </c>
      <c r="AW810" s="16" t="s">
        <v>5</v>
      </c>
      <c r="AX810" s="16" t="s">
        <v>82</v>
      </c>
      <c r="AY810" s="251" t="s">
        <v>140</v>
      </c>
    </row>
    <row r="811" spans="1:65" s="2" customFormat="1" ht="16.5" customHeight="1">
      <c r="A811" s="35"/>
      <c r="B811" s="36"/>
      <c r="C811" s="252" t="s">
        <v>470</v>
      </c>
      <c r="D811" s="252" t="s">
        <v>224</v>
      </c>
      <c r="E811" s="253" t="s">
        <v>785</v>
      </c>
      <c r="F811" s="254" t="s">
        <v>786</v>
      </c>
      <c r="G811" s="255" t="s">
        <v>317</v>
      </c>
      <c r="H811" s="256">
        <v>24</v>
      </c>
      <c r="I811" s="257"/>
      <c r="J811" s="258"/>
      <c r="K811" s="259">
        <f>ROUND(P811*H811,2)</f>
        <v>0</v>
      </c>
      <c r="L811" s="254" t="s">
        <v>1</v>
      </c>
      <c r="M811" s="260"/>
      <c r="N811" s="261" t="s">
        <v>1</v>
      </c>
      <c r="O811" s="198" t="s">
        <v>37</v>
      </c>
      <c r="P811" s="199">
        <f>I811+J811</f>
        <v>0</v>
      </c>
      <c r="Q811" s="199">
        <f>ROUND(I811*H811,2)</f>
        <v>0</v>
      </c>
      <c r="R811" s="199">
        <f>ROUND(J811*H811,2)</f>
        <v>0</v>
      </c>
      <c r="S811" s="72"/>
      <c r="T811" s="200">
        <f>S811*H811</f>
        <v>0</v>
      </c>
      <c r="U811" s="200">
        <v>0</v>
      </c>
      <c r="V811" s="200">
        <f>U811*H811</f>
        <v>0</v>
      </c>
      <c r="W811" s="200">
        <v>0</v>
      </c>
      <c r="X811" s="201">
        <f>W811*H811</f>
        <v>0</v>
      </c>
      <c r="Y811" s="35"/>
      <c r="Z811" s="35"/>
      <c r="AA811" s="35"/>
      <c r="AB811" s="35"/>
      <c r="AC811" s="35"/>
      <c r="AD811" s="35"/>
      <c r="AE811" s="35"/>
      <c r="AR811" s="202" t="s">
        <v>232</v>
      </c>
      <c r="AT811" s="202" t="s">
        <v>224</v>
      </c>
      <c r="AU811" s="202" t="s">
        <v>84</v>
      </c>
      <c r="AY811" s="18" t="s">
        <v>140</v>
      </c>
      <c r="BE811" s="203">
        <f>IF(O811="základní",K811,0)</f>
        <v>0</v>
      </c>
      <c r="BF811" s="203">
        <f>IF(O811="snížená",K811,0)</f>
        <v>0</v>
      </c>
      <c r="BG811" s="203">
        <f>IF(O811="zákl. přenesená",K811,0)</f>
        <v>0</v>
      </c>
      <c r="BH811" s="203">
        <f>IF(O811="sníž. přenesená",K811,0)</f>
        <v>0</v>
      </c>
      <c r="BI811" s="203">
        <f>IF(O811="nulová",K811,0)</f>
        <v>0</v>
      </c>
      <c r="BJ811" s="18" t="s">
        <v>82</v>
      </c>
      <c r="BK811" s="203">
        <f>ROUND(P811*H811,2)</f>
        <v>0</v>
      </c>
      <c r="BL811" s="18" t="s">
        <v>191</v>
      </c>
      <c r="BM811" s="202" t="s">
        <v>787</v>
      </c>
    </row>
    <row r="812" spans="1:65" s="2" customFormat="1" ht="11.25">
      <c r="A812" s="35"/>
      <c r="B812" s="36"/>
      <c r="C812" s="37"/>
      <c r="D812" s="204" t="s">
        <v>148</v>
      </c>
      <c r="E812" s="37"/>
      <c r="F812" s="205" t="s">
        <v>786</v>
      </c>
      <c r="G812" s="37"/>
      <c r="H812" s="37"/>
      <c r="I812" s="206"/>
      <c r="J812" s="206"/>
      <c r="K812" s="37"/>
      <c r="L812" s="37"/>
      <c r="M812" s="40"/>
      <c r="N812" s="207"/>
      <c r="O812" s="208"/>
      <c r="P812" s="72"/>
      <c r="Q812" s="72"/>
      <c r="R812" s="72"/>
      <c r="S812" s="72"/>
      <c r="T812" s="72"/>
      <c r="U812" s="72"/>
      <c r="V812" s="72"/>
      <c r="W812" s="72"/>
      <c r="X812" s="73"/>
      <c r="Y812" s="35"/>
      <c r="Z812" s="35"/>
      <c r="AA812" s="35"/>
      <c r="AB812" s="35"/>
      <c r="AC812" s="35"/>
      <c r="AD812" s="35"/>
      <c r="AE812" s="35"/>
      <c r="AT812" s="18" t="s">
        <v>148</v>
      </c>
      <c r="AU812" s="18" t="s">
        <v>84</v>
      </c>
    </row>
    <row r="813" spans="1:65" s="13" customFormat="1" ht="11.25">
      <c r="B813" s="209"/>
      <c r="C813" s="210"/>
      <c r="D813" s="204" t="s">
        <v>149</v>
      </c>
      <c r="E813" s="211" t="s">
        <v>1</v>
      </c>
      <c r="F813" s="212" t="s">
        <v>788</v>
      </c>
      <c r="G813" s="210"/>
      <c r="H813" s="211" t="s">
        <v>1</v>
      </c>
      <c r="I813" s="213"/>
      <c r="J813" s="213"/>
      <c r="K813" s="210"/>
      <c r="L813" s="210"/>
      <c r="M813" s="214"/>
      <c r="N813" s="215"/>
      <c r="O813" s="216"/>
      <c r="P813" s="216"/>
      <c r="Q813" s="216"/>
      <c r="R813" s="216"/>
      <c r="S813" s="216"/>
      <c r="T813" s="216"/>
      <c r="U813" s="216"/>
      <c r="V813" s="216"/>
      <c r="W813" s="216"/>
      <c r="X813" s="217"/>
      <c r="AT813" s="218" t="s">
        <v>149</v>
      </c>
      <c r="AU813" s="218" t="s">
        <v>84</v>
      </c>
      <c r="AV813" s="13" t="s">
        <v>82</v>
      </c>
      <c r="AW813" s="13" t="s">
        <v>5</v>
      </c>
      <c r="AX813" s="13" t="s">
        <v>74</v>
      </c>
      <c r="AY813" s="218" t="s">
        <v>140</v>
      </c>
    </row>
    <row r="814" spans="1:65" s="14" customFormat="1" ht="11.25">
      <c r="B814" s="219"/>
      <c r="C814" s="220"/>
      <c r="D814" s="204" t="s">
        <v>149</v>
      </c>
      <c r="E814" s="221" t="s">
        <v>1</v>
      </c>
      <c r="F814" s="222" t="s">
        <v>789</v>
      </c>
      <c r="G814" s="220"/>
      <c r="H814" s="223">
        <v>24</v>
      </c>
      <c r="I814" s="224"/>
      <c r="J814" s="224"/>
      <c r="K814" s="220"/>
      <c r="L814" s="220"/>
      <c r="M814" s="225"/>
      <c r="N814" s="226"/>
      <c r="O814" s="227"/>
      <c r="P814" s="227"/>
      <c r="Q814" s="227"/>
      <c r="R814" s="227"/>
      <c r="S814" s="227"/>
      <c r="T814" s="227"/>
      <c r="U814" s="227"/>
      <c r="V814" s="227"/>
      <c r="W814" s="227"/>
      <c r="X814" s="228"/>
      <c r="AT814" s="229" t="s">
        <v>149</v>
      </c>
      <c r="AU814" s="229" t="s">
        <v>84</v>
      </c>
      <c r="AV814" s="14" t="s">
        <v>84</v>
      </c>
      <c r="AW814" s="14" t="s">
        <v>5</v>
      </c>
      <c r="AX814" s="14" t="s">
        <v>74</v>
      </c>
      <c r="AY814" s="229" t="s">
        <v>140</v>
      </c>
    </row>
    <row r="815" spans="1:65" s="15" customFormat="1" ht="11.25">
      <c r="B815" s="230"/>
      <c r="C815" s="231"/>
      <c r="D815" s="204" t="s">
        <v>149</v>
      </c>
      <c r="E815" s="232" t="s">
        <v>1</v>
      </c>
      <c r="F815" s="233" t="s">
        <v>152</v>
      </c>
      <c r="G815" s="231"/>
      <c r="H815" s="234">
        <v>24</v>
      </c>
      <c r="I815" s="235"/>
      <c r="J815" s="235"/>
      <c r="K815" s="231"/>
      <c r="L815" s="231"/>
      <c r="M815" s="236"/>
      <c r="N815" s="237"/>
      <c r="O815" s="238"/>
      <c r="P815" s="238"/>
      <c r="Q815" s="238"/>
      <c r="R815" s="238"/>
      <c r="S815" s="238"/>
      <c r="T815" s="238"/>
      <c r="U815" s="238"/>
      <c r="V815" s="238"/>
      <c r="W815" s="238"/>
      <c r="X815" s="239"/>
      <c r="AT815" s="240" t="s">
        <v>149</v>
      </c>
      <c r="AU815" s="240" t="s">
        <v>84</v>
      </c>
      <c r="AV815" s="15" t="s">
        <v>153</v>
      </c>
      <c r="AW815" s="15" t="s">
        <v>5</v>
      </c>
      <c r="AX815" s="15" t="s">
        <v>74</v>
      </c>
      <c r="AY815" s="240" t="s">
        <v>140</v>
      </c>
    </row>
    <row r="816" spans="1:65" s="16" customFormat="1" ht="11.25">
      <c r="B816" s="241"/>
      <c r="C816" s="242"/>
      <c r="D816" s="204" t="s">
        <v>149</v>
      </c>
      <c r="E816" s="243" t="s">
        <v>1</v>
      </c>
      <c r="F816" s="244" t="s">
        <v>154</v>
      </c>
      <c r="G816" s="242"/>
      <c r="H816" s="245">
        <v>24</v>
      </c>
      <c r="I816" s="246"/>
      <c r="J816" s="246"/>
      <c r="K816" s="242"/>
      <c r="L816" s="242"/>
      <c r="M816" s="247"/>
      <c r="N816" s="248"/>
      <c r="O816" s="249"/>
      <c r="P816" s="249"/>
      <c r="Q816" s="249"/>
      <c r="R816" s="249"/>
      <c r="S816" s="249"/>
      <c r="T816" s="249"/>
      <c r="U816" s="249"/>
      <c r="V816" s="249"/>
      <c r="W816" s="249"/>
      <c r="X816" s="250"/>
      <c r="AT816" s="251" t="s">
        <v>149</v>
      </c>
      <c r="AU816" s="251" t="s">
        <v>84</v>
      </c>
      <c r="AV816" s="16" t="s">
        <v>147</v>
      </c>
      <c r="AW816" s="16" t="s">
        <v>5</v>
      </c>
      <c r="AX816" s="16" t="s">
        <v>82</v>
      </c>
      <c r="AY816" s="251" t="s">
        <v>140</v>
      </c>
    </row>
    <row r="817" spans="1:65" s="2" customFormat="1" ht="36">
      <c r="A817" s="35"/>
      <c r="B817" s="36"/>
      <c r="C817" s="190" t="s">
        <v>790</v>
      </c>
      <c r="D817" s="190" t="s">
        <v>142</v>
      </c>
      <c r="E817" s="191" t="s">
        <v>791</v>
      </c>
      <c r="F817" s="192" t="s">
        <v>792</v>
      </c>
      <c r="G817" s="193" t="s">
        <v>317</v>
      </c>
      <c r="H817" s="194">
        <v>142.25</v>
      </c>
      <c r="I817" s="195"/>
      <c r="J817" s="195"/>
      <c r="K817" s="196">
        <f>ROUND(P817*H817,2)</f>
        <v>0</v>
      </c>
      <c r="L817" s="192" t="s">
        <v>146</v>
      </c>
      <c r="M817" s="40"/>
      <c r="N817" s="197" t="s">
        <v>1</v>
      </c>
      <c r="O817" s="198" t="s">
        <v>37</v>
      </c>
      <c r="P817" s="199">
        <f>I817+J817</f>
        <v>0</v>
      </c>
      <c r="Q817" s="199">
        <f>ROUND(I817*H817,2)</f>
        <v>0</v>
      </c>
      <c r="R817" s="199">
        <f>ROUND(J817*H817,2)</f>
        <v>0</v>
      </c>
      <c r="S817" s="72"/>
      <c r="T817" s="200">
        <f>S817*H817</f>
        <v>0</v>
      </c>
      <c r="U817" s="200">
        <v>0</v>
      </c>
      <c r="V817" s="200">
        <f>U817*H817</f>
        <v>0</v>
      </c>
      <c r="W817" s="200">
        <v>0</v>
      </c>
      <c r="X817" s="201">
        <f>W817*H817</f>
        <v>0</v>
      </c>
      <c r="Y817" s="35"/>
      <c r="Z817" s="35"/>
      <c r="AA817" s="35"/>
      <c r="AB817" s="35"/>
      <c r="AC817" s="35"/>
      <c r="AD817" s="35"/>
      <c r="AE817" s="35"/>
      <c r="AR817" s="202" t="s">
        <v>191</v>
      </c>
      <c r="AT817" s="202" t="s">
        <v>142</v>
      </c>
      <c r="AU817" s="202" t="s">
        <v>84</v>
      </c>
      <c r="AY817" s="18" t="s">
        <v>140</v>
      </c>
      <c r="BE817" s="203">
        <f>IF(O817="základní",K817,0)</f>
        <v>0</v>
      </c>
      <c r="BF817" s="203">
        <f>IF(O817="snížená",K817,0)</f>
        <v>0</v>
      </c>
      <c r="BG817" s="203">
        <f>IF(O817="zákl. přenesená",K817,0)</f>
        <v>0</v>
      </c>
      <c r="BH817" s="203">
        <f>IF(O817="sníž. přenesená",K817,0)</f>
        <v>0</v>
      </c>
      <c r="BI817" s="203">
        <f>IF(O817="nulová",K817,0)</f>
        <v>0</v>
      </c>
      <c r="BJ817" s="18" t="s">
        <v>82</v>
      </c>
      <c r="BK817" s="203">
        <f>ROUND(P817*H817,2)</f>
        <v>0</v>
      </c>
      <c r="BL817" s="18" t="s">
        <v>191</v>
      </c>
      <c r="BM817" s="202" t="s">
        <v>793</v>
      </c>
    </row>
    <row r="818" spans="1:65" s="2" customFormat="1" ht="19.5">
      <c r="A818" s="35"/>
      <c r="B818" s="36"/>
      <c r="C818" s="37"/>
      <c r="D818" s="204" t="s">
        <v>148</v>
      </c>
      <c r="E818" s="37"/>
      <c r="F818" s="205" t="s">
        <v>792</v>
      </c>
      <c r="G818" s="37"/>
      <c r="H818" s="37"/>
      <c r="I818" s="206"/>
      <c r="J818" s="206"/>
      <c r="K818" s="37"/>
      <c r="L818" s="37"/>
      <c r="M818" s="40"/>
      <c r="N818" s="207"/>
      <c r="O818" s="208"/>
      <c r="P818" s="72"/>
      <c r="Q818" s="72"/>
      <c r="R818" s="72"/>
      <c r="S818" s="72"/>
      <c r="T818" s="72"/>
      <c r="U818" s="72"/>
      <c r="V818" s="72"/>
      <c r="W818" s="72"/>
      <c r="X818" s="73"/>
      <c r="Y818" s="35"/>
      <c r="Z818" s="35"/>
      <c r="AA818" s="35"/>
      <c r="AB818" s="35"/>
      <c r="AC818" s="35"/>
      <c r="AD818" s="35"/>
      <c r="AE818" s="35"/>
      <c r="AT818" s="18" t="s">
        <v>148</v>
      </c>
      <c r="AU818" s="18" t="s">
        <v>84</v>
      </c>
    </row>
    <row r="819" spans="1:65" s="13" customFormat="1" ht="11.25">
      <c r="B819" s="209"/>
      <c r="C819" s="210"/>
      <c r="D819" s="204" t="s">
        <v>149</v>
      </c>
      <c r="E819" s="211" t="s">
        <v>1</v>
      </c>
      <c r="F819" s="212" t="s">
        <v>794</v>
      </c>
      <c r="G819" s="210"/>
      <c r="H819" s="211" t="s">
        <v>1</v>
      </c>
      <c r="I819" s="213"/>
      <c r="J819" s="213"/>
      <c r="K819" s="210"/>
      <c r="L819" s="210"/>
      <c r="M819" s="214"/>
      <c r="N819" s="215"/>
      <c r="O819" s="216"/>
      <c r="P819" s="216"/>
      <c r="Q819" s="216"/>
      <c r="R819" s="216"/>
      <c r="S819" s="216"/>
      <c r="T819" s="216"/>
      <c r="U819" s="216"/>
      <c r="V819" s="216"/>
      <c r="W819" s="216"/>
      <c r="X819" s="217"/>
      <c r="AT819" s="218" t="s">
        <v>149</v>
      </c>
      <c r="AU819" s="218" t="s">
        <v>84</v>
      </c>
      <c r="AV819" s="13" t="s">
        <v>82</v>
      </c>
      <c r="AW819" s="13" t="s">
        <v>5</v>
      </c>
      <c r="AX819" s="13" t="s">
        <v>74</v>
      </c>
      <c r="AY819" s="218" t="s">
        <v>140</v>
      </c>
    </row>
    <row r="820" spans="1:65" s="14" customFormat="1" ht="22.5">
      <c r="B820" s="219"/>
      <c r="C820" s="220"/>
      <c r="D820" s="204" t="s">
        <v>149</v>
      </c>
      <c r="E820" s="221" t="s">
        <v>1</v>
      </c>
      <c r="F820" s="222" t="s">
        <v>795</v>
      </c>
      <c r="G820" s="220"/>
      <c r="H820" s="223">
        <v>142.25</v>
      </c>
      <c r="I820" s="224"/>
      <c r="J820" s="224"/>
      <c r="K820" s="220"/>
      <c r="L820" s="220"/>
      <c r="M820" s="225"/>
      <c r="N820" s="226"/>
      <c r="O820" s="227"/>
      <c r="P820" s="227"/>
      <c r="Q820" s="227"/>
      <c r="R820" s="227"/>
      <c r="S820" s="227"/>
      <c r="T820" s="227"/>
      <c r="U820" s="227"/>
      <c r="V820" s="227"/>
      <c r="W820" s="227"/>
      <c r="X820" s="228"/>
      <c r="AT820" s="229" t="s">
        <v>149</v>
      </c>
      <c r="AU820" s="229" t="s">
        <v>84</v>
      </c>
      <c r="AV820" s="14" t="s">
        <v>84</v>
      </c>
      <c r="AW820" s="14" t="s">
        <v>5</v>
      </c>
      <c r="AX820" s="14" t="s">
        <v>74</v>
      </c>
      <c r="AY820" s="229" t="s">
        <v>140</v>
      </c>
    </row>
    <row r="821" spans="1:65" s="16" customFormat="1" ht="11.25">
      <c r="B821" s="241"/>
      <c r="C821" s="242"/>
      <c r="D821" s="204" t="s">
        <v>149</v>
      </c>
      <c r="E821" s="243" t="s">
        <v>1</v>
      </c>
      <c r="F821" s="244" t="s">
        <v>154</v>
      </c>
      <c r="G821" s="242"/>
      <c r="H821" s="245">
        <v>142.25</v>
      </c>
      <c r="I821" s="246"/>
      <c r="J821" s="246"/>
      <c r="K821" s="242"/>
      <c r="L821" s="242"/>
      <c r="M821" s="247"/>
      <c r="N821" s="248"/>
      <c r="O821" s="249"/>
      <c r="P821" s="249"/>
      <c r="Q821" s="249"/>
      <c r="R821" s="249"/>
      <c r="S821" s="249"/>
      <c r="T821" s="249"/>
      <c r="U821" s="249"/>
      <c r="V821" s="249"/>
      <c r="W821" s="249"/>
      <c r="X821" s="250"/>
      <c r="AT821" s="251" t="s">
        <v>149</v>
      </c>
      <c r="AU821" s="251" t="s">
        <v>84</v>
      </c>
      <c r="AV821" s="16" t="s">
        <v>147</v>
      </c>
      <c r="AW821" s="16" t="s">
        <v>5</v>
      </c>
      <c r="AX821" s="16" t="s">
        <v>82</v>
      </c>
      <c r="AY821" s="251" t="s">
        <v>140</v>
      </c>
    </row>
    <row r="822" spans="1:65" s="2" customFormat="1" ht="55.5" customHeight="1">
      <c r="A822" s="35"/>
      <c r="B822" s="36"/>
      <c r="C822" s="190" t="s">
        <v>474</v>
      </c>
      <c r="D822" s="190" t="s">
        <v>142</v>
      </c>
      <c r="E822" s="191" t="s">
        <v>796</v>
      </c>
      <c r="F822" s="192" t="s">
        <v>797</v>
      </c>
      <c r="G822" s="193" t="s">
        <v>379</v>
      </c>
      <c r="H822" s="194">
        <v>104</v>
      </c>
      <c r="I822" s="195"/>
      <c r="J822" s="195"/>
      <c r="K822" s="196">
        <f>ROUND(P822*H822,2)</f>
        <v>0</v>
      </c>
      <c r="L822" s="192" t="s">
        <v>146</v>
      </c>
      <c r="M822" s="40"/>
      <c r="N822" s="197" t="s">
        <v>1</v>
      </c>
      <c r="O822" s="198" t="s">
        <v>37</v>
      </c>
      <c r="P822" s="199">
        <f>I822+J822</f>
        <v>0</v>
      </c>
      <c r="Q822" s="199">
        <f>ROUND(I822*H822,2)</f>
        <v>0</v>
      </c>
      <c r="R822" s="199">
        <f>ROUND(J822*H822,2)</f>
        <v>0</v>
      </c>
      <c r="S822" s="72"/>
      <c r="T822" s="200">
        <f>S822*H822</f>
        <v>0</v>
      </c>
      <c r="U822" s="200">
        <v>0</v>
      </c>
      <c r="V822" s="200">
        <f>U822*H822</f>
        <v>0</v>
      </c>
      <c r="W822" s="200">
        <v>0</v>
      </c>
      <c r="X822" s="201">
        <f>W822*H822</f>
        <v>0</v>
      </c>
      <c r="Y822" s="35"/>
      <c r="Z822" s="35"/>
      <c r="AA822" s="35"/>
      <c r="AB822" s="35"/>
      <c r="AC822" s="35"/>
      <c r="AD822" s="35"/>
      <c r="AE822" s="35"/>
      <c r="AR822" s="202" t="s">
        <v>191</v>
      </c>
      <c r="AT822" s="202" t="s">
        <v>142</v>
      </c>
      <c r="AU822" s="202" t="s">
        <v>84</v>
      </c>
      <c r="AY822" s="18" t="s">
        <v>140</v>
      </c>
      <c r="BE822" s="203">
        <f>IF(O822="základní",K822,0)</f>
        <v>0</v>
      </c>
      <c r="BF822" s="203">
        <f>IF(O822="snížená",K822,0)</f>
        <v>0</v>
      </c>
      <c r="BG822" s="203">
        <f>IF(O822="zákl. přenesená",K822,0)</f>
        <v>0</v>
      </c>
      <c r="BH822" s="203">
        <f>IF(O822="sníž. přenesená",K822,0)</f>
        <v>0</v>
      </c>
      <c r="BI822" s="203">
        <f>IF(O822="nulová",K822,0)</f>
        <v>0</v>
      </c>
      <c r="BJ822" s="18" t="s">
        <v>82</v>
      </c>
      <c r="BK822" s="203">
        <f>ROUND(P822*H822,2)</f>
        <v>0</v>
      </c>
      <c r="BL822" s="18" t="s">
        <v>191</v>
      </c>
      <c r="BM822" s="202" t="s">
        <v>798</v>
      </c>
    </row>
    <row r="823" spans="1:65" s="2" customFormat="1" ht="29.25">
      <c r="A823" s="35"/>
      <c r="B823" s="36"/>
      <c r="C823" s="37"/>
      <c r="D823" s="204" t="s">
        <v>148</v>
      </c>
      <c r="E823" s="37"/>
      <c r="F823" s="205" t="s">
        <v>797</v>
      </c>
      <c r="G823" s="37"/>
      <c r="H823" s="37"/>
      <c r="I823" s="206"/>
      <c r="J823" s="206"/>
      <c r="K823" s="37"/>
      <c r="L823" s="37"/>
      <c r="M823" s="40"/>
      <c r="N823" s="207"/>
      <c r="O823" s="208"/>
      <c r="P823" s="72"/>
      <c r="Q823" s="72"/>
      <c r="R823" s="72"/>
      <c r="S823" s="72"/>
      <c r="T823" s="72"/>
      <c r="U823" s="72"/>
      <c r="V823" s="72"/>
      <c r="W823" s="72"/>
      <c r="X823" s="73"/>
      <c r="Y823" s="35"/>
      <c r="Z823" s="35"/>
      <c r="AA823" s="35"/>
      <c r="AB823" s="35"/>
      <c r="AC823" s="35"/>
      <c r="AD823" s="35"/>
      <c r="AE823" s="35"/>
      <c r="AT823" s="18" t="s">
        <v>148</v>
      </c>
      <c r="AU823" s="18" t="s">
        <v>84</v>
      </c>
    </row>
    <row r="824" spans="1:65" s="2" customFormat="1" ht="44.25" customHeight="1">
      <c r="A824" s="35"/>
      <c r="B824" s="36"/>
      <c r="C824" s="190" t="s">
        <v>799</v>
      </c>
      <c r="D824" s="190" t="s">
        <v>142</v>
      </c>
      <c r="E824" s="191" t="s">
        <v>800</v>
      </c>
      <c r="F824" s="192" t="s">
        <v>801</v>
      </c>
      <c r="G824" s="193" t="s">
        <v>317</v>
      </c>
      <c r="H824" s="194">
        <v>32.5</v>
      </c>
      <c r="I824" s="195"/>
      <c r="J824" s="195"/>
      <c r="K824" s="196">
        <f>ROUND(P824*H824,2)</f>
        <v>0</v>
      </c>
      <c r="L824" s="192" t="s">
        <v>146</v>
      </c>
      <c r="M824" s="40"/>
      <c r="N824" s="197" t="s">
        <v>1</v>
      </c>
      <c r="O824" s="198" t="s">
        <v>37</v>
      </c>
      <c r="P824" s="199">
        <f>I824+J824</f>
        <v>0</v>
      </c>
      <c r="Q824" s="199">
        <f>ROUND(I824*H824,2)</f>
        <v>0</v>
      </c>
      <c r="R824" s="199">
        <f>ROUND(J824*H824,2)</f>
        <v>0</v>
      </c>
      <c r="S824" s="72"/>
      <c r="T824" s="200">
        <f>S824*H824</f>
        <v>0</v>
      </c>
      <c r="U824" s="200">
        <v>0</v>
      </c>
      <c r="V824" s="200">
        <f>U824*H824</f>
        <v>0</v>
      </c>
      <c r="W824" s="200">
        <v>0</v>
      </c>
      <c r="X824" s="201">
        <f>W824*H824</f>
        <v>0</v>
      </c>
      <c r="Y824" s="35"/>
      <c r="Z824" s="35"/>
      <c r="AA824" s="35"/>
      <c r="AB824" s="35"/>
      <c r="AC824" s="35"/>
      <c r="AD824" s="35"/>
      <c r="AE824" s="35"/>
      <c r="AR824" s="202" t="s">
        <v>191</v>
      </c>
      <c r="AT824" s="202" t="s">
        <v>142</v>
      </c>
      <c r="AU824" s="202" t="s">
        <v>84</v>
      </c>
      <c r="AY824" s="18" t="s">
        <v>140</v>
      </c>
      <c r="BE824" s="203">
        <f>IF(O824="základní",K824,0)</f>
        <v>0</v>
      </c>
      <c r="BF824" s="203">
        <f>IF(O824="snížená",K824,0)</f>
        <v>0</v>
      </c>
      <c r="BG824" s="203">
        <f>IF(O824="zákl. přenesená",K824,0)</f>
        <v>0</v>
      </c>
      <c r="BH824" s="203">
        <f>IF(O824="sníž. přenesená",K824,0)</f>
        <v>0</v>
      </c>
      <c r="BI824" s="203">
        <f>IF(O824="nulová",K824,0)</f>
        <v>0</v>
      </c>
      <c r="BJ824" s="18" t="s">
        <v>82</v>
      </c>
      <c r="BK824" s="203">
        <f>ROUND(P824*H824,2)</f>
        <v>0</v>
      </c>
      <c r="BL824" s="18" t="s">
        <v>191</v>
      </c>
      <c r="BM824" s="202" t="s">
        <v>802</v>
      </c>
    </row>
    <row r="825" spans="1:65" s="2" customFormat="1" ht="29.25">
      <c r="A825" s="35"/>
      <c r="B825" s="36"/>
      <c r="C825" s="37"/>
      <c r="D825" s="204" t="s">
        <v>148</v>
      </c>
      <c r="E825" s="37"/>
      <c r="F825" s="205" t="s">
        <v>801</v>
      </c>
      <c r="G825" s="37"/>
      <c r="H825" s="37"/>
      <c r="I825" s="206"/>
      <c r="J825" s="206"/>
      <c r="K825" s="37"/>
      <c r="L825" s="37"/>
      <c r="M825" s="40"/>
      <c r="N825" s="207"/>
      <c r="O825" s="208"/>
      <c r="P825" s="72"/>
      <c r="Q825" s="72"/>
      <c r="R825" s="72"/>
      <c r="S825" s="72"/>
      <c r="T825" s="72"/>
      <c r="U825" s="72"/>
      <c r="V825" s="72"/>
      <c r="W825" s="72"/>
      <c r="X825" s="73"/>
      <c r="Y825" s="35"/>
      <c r="Z825" s="35"/>
      <c r="AA825" s="35"/>
      <c r="AB825" s="35"/>
      <c r="AC825" s="35"/>
      <c r="AD825" s="35"/>
      <c r="AE825" s="35"/>
      <c r="AT825" s="18" t="s">
        <v>148</v>
      </c>
      <c r="AU825" s="18" t="s">
        <v>84</v>
      </c>
    </row>
    <row r="826" spans="1:65" s="2" customFormat="1" ht="44.25" customHeight="1">
      <c r="A826" s="35"/>
      <c r="B826" s="36"/>
      <c r="C826" s="190" t="s">
        <v>479</v>
      </c>
      <c r="D826" s="190" t="s">
        <v>142</v>
      </c>
      <c r="E826" s="191" t="s">
        <v>803</v>
      </c>
      <c r="F826" s="192" t="s">
        <v>804</v>
      </c>
      <c r="G826" s="193" t="s">
        <v>317</v>
      </c>
      <c r="H826" s="194">
        <v>40.5</v>
      </c>
      <c r="I826" s="195"/>
      <c r="J826" s="195"/>
      <c r="K826" s="196">
        <f>ROUND(P826*H826,2)</f>
        <v>0</v>
      </c>
      <c r="L826" s="192" t="s">
        <v>146</v>
      </c>
      <c r="M826" s="40"/>
      <c r="N826" s="197" t="s">
        <v>1</v>
      </c>
      <c r="O826" s="198" t="s">
        <v>37</v>
      </c>
      <c r="P826" s="199">
        <f>I826+J826</f>
        <v>0</v>
      </c>
      <c r="Q826" s="199">
        <f>ROUND(I826*H826,2)</f>
        <v>0</v>
      </c>
      <c r="R826" s="199">
        <f>ROUND(J826*H826,2)</f>
        <v>0</v>
      </c>
      <c r="S826" s="72"/>
      <c r="T826" s="200">
        <f>S826*H826</f>
        <v>0</v>
      </c>
      <c r="U826" s="200">
        <v>0</v>
      </c>
      <c r="V826" s="200">
        <f>U826*H826</f>
        <v>0</v>
      </c>
      <c r="W826" s="200">
        <v>0</v>
      </c>
      <c r="X826" s="201">
        <f>W826*H826</f>
        <v>0</v>
      </c>
      <c r="Y826" s="35"/>
      <c r="Z826" s="35"/>
      <c r="AA826" s="35"/>
      <c r="AB826" s="35"/>
      <c r="AC826" s="35"/>
      <c r="AD826" s="35"/>
      <c r="AE826" s="35"/>
      <c r="AR826" s="202" t="s">
        <v>191</v>
      </c>
      <c r="AT826" s="202" t="s">
        <v>142</v>
      </c>
      <c r="AU826" s="202" t="s">
        <v>84</v>
      </c>
      <c r="AY826" s="18" t="s">
        <v>140</v>
      </c>
      <c r="BE826" s="203">
        <f>IF(O826="základní",K826,0)</f>
        <v>0</v>
      </c>
      <c r="BF826" s="203">
        <f>IF(O826="snížená",K826,0)</f>
        <v>0</v>
      </c>
      <c r="BG826" s="203">
        <f>IF(O826="zákl. přenesená",K826,0)</f>
        <v>0</v>
      </c>
      <c r="BH826" s="203">
        <f>IF(O826="sníž. přenesená",K826,0)</f>
        <v>0</v>
      </c>
      <c r="BI826" s="203">
        <f>IF(O826="nulová",K826,0)</f>
        <v>0</v>
      </c>
      <c r="BJ826" s="18" t="s">
        <v>82</v>
      </c>
      <c r="BK826" s="203">
        <f>ROUND(P826*H826,2)</f>
        <v>0</v>
      </c>
      <c r="BL826" s="18" t="s">
        <v>191</v>
      </c>
      <c r="BM826" s="202" t="s">
        <v>805</v>
      </c>
    </row>
    <row r="827" spans="1:65" s="2" customFormat="1" ht="29.25">
      <c r="A827" s="35"/>
      <c r="B827" s="36"/>
      <c r="C827" s="37"/>
      <c r="D827" s="204" t="s">
        <v>148</v>
      </c>
      <c r="E827" s="37"/>
      <c r="F827" s="205" t="s">
        <v>804</v>
      </c>
      <c r="G827" s="37"/>
      <c r="H827" s="37"/>
      <c r="I827" s="206"/>
      <c r="J827" s="206"/>
      <c r="K827" s="37"/>
      <c r="L827" s="37"/>
      <c r="M827" s="40"/>
      <c r="N827" s="207"/>
      <c r="O827" s="208"/>
      <c r="P827" s="72"/>
      <c r="Q827" s="72"/>
      <c r="R827" s="72"/>
      <c r="S827" s="72"/>
      <c r="T827" s="72"/>
      <c r="U827" s="72"/>
      <c r="V827" s="72"/>
      <c r="W827" s="72"/>
      <c r="X827" s="73"/>
      <c r="Y827" s="35"/>
      <c r="Z827" s="35"/>
      <c r="AA827" s="35"/>
      <c r="AB827" s="35"/>
      <c r="AC827" s="35"/>
      <c r="AD827" s="35"/>
      <c r="AE827" s="35"/>
      <c r="AT827" s="18" t="s">
        <v>148</v>
      </c>
      <c r="AU827" s="18" t="s">
        <v>84</v>
      </c>
    </row>
    <row r="828" spans="1:65" s="13" customFormat="1" ht="33.75">
      <c r="B828" s="209"/>
      <c r="C828" s="210"/>
      <c r="D828" s="204" t="s">
        <v>149</v>
      </c>
      <c r="E828" s="211" t="s">
        <v>1</v>
      </c>
      <c r="F828" s="212" t="s">
        <v>806</v>
      </c>
      <c r="G828" s="210"/>
      <c r="H828" s="211" t="s">
        <v>1</v>
      </c>
      <c r="I828" s="213"/>
      <c r="J828" s="213"/>
      <c r="K828" s="210"/>
      <c r="L828" s="210"/>
      <c r="M828" s="214"/>
      <c r="N828" s="215"/>
      <c r="O828" s="216"/>
      <c r="P828" s="216"/>
      <c r="Q828" s="216"/>
      <c r="R828" s="216"/>
      <c r="S828" s="216"/>
      <c r="T828" s="216"/>
      <c r="U828" s="216"/>
      <c r="V828" s="216"/>
      <c r="W828" s="216"/>
      <c r="X828" s="217"/>
      <c r="AT828" s="218" t="s">
        <v>149</v>
      </c>
      <c r="AU828" s="218" t="s">
        <v>84</v>
      </c>
      <c r="AV828" s="13" t="s">
        <v>82</v>
      </c>
      <c r="AW828" s="13" t="s">
        <v>5</v>
      </c>
      <c r="AX828" s="13" t="s">
        <v>74</v>
      </c>
      <c r="AY828" s="218" t="s">
        <v>140</v>
      </c>
    </row>
    <row r="829" spans="1:65" s="13" customFormat="1" ht="11.25">
      <c r="B829" s="209"/>
      <c r="C829" s="210"/>
      <c r="D829" s="204" t="s">
        <v>149</v>
      </c>
      <c r="E829" s="211" t="s">
        <v>1</v>
      </c>
      <c r="F829" s="212" t="s">
        <v>807</v>
      </c>
      <c r="G829" s="210"/>
      <c r="H829" s="211" t="s">
        <v>1</v>
      </c>
      <c r="I829" s="213"/>
      <c r="J829" s="213"/>
      <c r="K829" s="210"/>
      <c r="L829" s="210"/>
      <c r="M829" s="214"/>
      <c r="N829" s="215"/>
      <c r="O829" s="216"/>
      <c r="P829" s="216"/>
      <c r="Q829" s="216"/>
      <c r="R829" s="216"/>
      <c r="S829" s="216"/>
      <c r="T829" s="216"/>
      <c r="U829" s="216"/>
      <c r="V829" s="216"/>
      <c r="W829" s="216"/>
      <c r="X829" s="217"/>
      <c r="AT829" s="218" t="s">
        <v>149</v>
      </c>
      <c r="AU829" s="218" t="s">
        <v>84</v>
      </c>
      <c r="AV829" s="13" t="s">
        <v>82</v>
      </c>
      <c r="AW829" s="13" t="s">
        <v>5</v>
      </c>
      <c r="AX829" s="13" t="s">
        <v>74</v>
      </c>
      <c r="AY829" s="218" t="s">
        <v>140</v>
      </c>
    </row>
    <row r="830" spans="1:65" s="14" customFormat="1" ht="11.25">
      <c r="B830" s="219"/>
      <c r="C830" s="220"/>
      <c r="D830" s="204" t="s">
        <v>149</v>
      </c>
      <c r="E830" s="221" t="s">
        <v>1</v>
      </c>
      <c r="F830" s="222" t="s">
        <v>808</v>
      </c>
      <c r="G830" s="220"/>
      <c r="H830" s="223">
        <v>40.5</v>
      </c>
      <c r="I830" s="224"/>
      <c r="J830" s="224"/>
      <c r="K830" s="220"/>
      <c r="L830" s="220"/>
      <c r="M830" s="225"/>
      <c r="N830" s="226"/>
      <c r="O830" s="227"/>
      <c r="P830" s="227"/>
      <c r="Q830" s="227"/>
      <c r="R830" s="227"/>
      <c r="S830" s="227"/>
      <c r="T830" s="227"/>
      <c r="U830" s="227"/>
      <c r="V830" s="227"/>
      <c r="W830" s="227"/>
      <c r="X830" s="228"/>
      <c r="AT830" s="229" t="s">
        <v>149</v>
      </c>
      <c r="AU830" s="229" t="s">
        <v>84</v>
      </c>
      <c r="AV830" s="14" t="s">
        <v>84</v>
      </c>
      <c r="AW830" s="14" t="s">
        <v>5</v>
      </c>
      <c r="AX830" s="14" t="s">
        <v>74</v>
      </c>
      <c r="AY830" s="229" t="s">
        <v>140</v>
      </c>
    </row>
    <row r="831" spans="1:65" s="15" customFormat="1" ht="11.25">
      <c r="B831" s="230"/>
      <c r="C831" s="231"/>
      <c r="D831" s="204" t="s">
        <v>149</v>
      </c>
      <c r="E831" s="232" t="s">
        <v>1</v>
      </c>
      <c r="F831" s="233" t="s">
        <v>152</v>
      </c>
      <c r="G831" s="231"/>
      <c r="H831" s="234">
        <v>40.5</v>
      </c>
      <c r="I831" s="235"/>
      <c r="J831" s="235"/>
      <c r="K831" s="231"/>
      <c r="L831" s="231"/>
      <c r="M831" s="236"/>
      <c r="N831" s="237"/>
      <c r="O831" s="238"/>
      <c r="P831" s="238"/>
      <c r="Q831" s="238"/>
      <c r="R831" s="238"/>
      <c r="S831" s="238"/>
      <c r="T831" s="238"/>
      <c r="U831" s="238"/>
      <c r="V831" s="238"/>
      <c r="W831" s="238"/>
      <c r="X831" s="239"/>
      <c r="AT831" s="240" t="s">
        <v>149</v>
      </c>
      <c r="AU831" s="240" t="s">
        <v>84</v>
      </c>
      <c r="AV831" s="15" t="s">
        <v>153</v>
      </c>
      <c r="AW831" s="15" t="s">
        <v>5</v>
      </c>
      <c r="AX831" s="15" t="s">
        <v>74</v>
      </c>
      <c r="AY831" s="240" t="s">
        <v>140</v>
      </c>
    </row>
    <row r="832" spans="1:65" s="16" customFormat="1" ht="11.25">
      <c r="B832" s="241"/>
      <c r="C832" s="242"/>
      <c r="D832" s="204" t="s">
        <v>149</v>
      </c>
      <c r="E832" s="243" t="s">
        <v>1</v>
      </c>
      <c r="F832" s="244" t="s">
        <v>154</v>
      </c>
      <c r="G832" s="242"/>
      <c r="H832" s="245">
        <v>40.5</v>
      </c>
      <c r="I832" s="246"/>
      <c r="J832" s="246"/>
      <c r="K832" s="242"/>
      <c r="L832" s="242"/>
      <c r="M832" s="247"/>
      <c r="N832" s="248"/>
      <c r="O832" s="249"/>
      <c r="P832" s="249"/>
      <c r="Q832" s="249"/>
      <c r="R832" s="249"/>
      <c r="S832" s="249"/>
      <c r="T832" s="249"/>
      <c r="U832" s="249"/>
      <c r="V832" s="249"/>
      <c r="W832" s="249"/>
      <c r="X832" s="250"/>
      <c r="AT832" s="251" t="s">
        <v>149</v>
      </c>
      <c r="AU832" s="251" t="s">
        <v>84</v>
      </c>
      <c r="AV832" s="16" t="s">
        <v>147</v>
      </c>
      <c r="AW832" s="16" t="s">
        <v>5</v>
      </c>
      <c r="AX832" s="16" t="s">
        <v>82</v>
      </c>
      <c r="AY832" s="251" t="s">
        <v>140</v>
      </c>
    </row>
    <row r="833" spans="1:65" s="2" customFormat="1" ht="16.5" customHeight="1">
      <c r="A833" s="35"/>
      <c r="B833" s="36"/>
      <c r="C833" s="252" t="s">
        <v>809</v>
      </c>
      <c r="D833" s="252" t="s">
        <v>224</v>
      </c>
      <c r="E833" s="253" t="s">
        <v>810</v>
      </c>
      <c r="F833" s="254" t="s">
        <v>811</v>
      </c>
      <c r="G833" s="255" t="s">
        <v>317</v>
      </c>
      <c r="H833" s="256">
        <v>40.5</v>
      </c>
      <c r="I833" s="257"/>
      <c r="J833" s="258"/>
      <c r="K833" s="259">
        <f>ROUND(P833*H833,2)</f>
        <v>0</v>
      </c>
      <c r="L833" s="254" t="s">
        <v>1</v>
      </c>
      <c r="M833" s="260"/>
      <c r="N833" s="261" t="s">
        <v>1</v>
      </c>
      <c r="O833" s="198" t="s">
        <v>37</v>
      </c>
      <c r="P833" s="199">
        <f>I833+J833</f>
        <v>0</v>
      </c>
      <c r="Q833" s="199">
        <f>ROUND(I833*H833,2)</f>
        <v>0</v>
      </c>
      <c r="R833" s="199">
        <f>ROUND(J833*H833,2)</f>
        <v>0</v>
      </c>
      <c r="S833" s="72"/>
      <c r="T833" s="200">
        <f>S833*H833</f>
        <v>0</v>
      </c>
      <c r="U833" s="200">
        <v>0</v>
      </c>
      <c r="V833" s="200">
        <f>U833*H833</f>
        <v>0</v>
      </c>
      <c r="W833" s="200">
        <v>0</v>
      </c>
      <c r="X833" s="201">
        <f>W833*H833</f>
        <v>0</v>
      </c>
      <c r="Y833" s="35"/>
      <c r="Z833" s="35"/>
      <c r="AA833" s="35"/>
      <c r="AB833" s="35"/>
      <c r="AC833" s="35"/>
      <c r="AD833" s="35"/>
      <c r="AE833" s="35"/>
      <c r="AR833" s="202" t="s">
        <v>232</v>
      </c>
      <c r="AT833" s="202" t="s">
        <v>224</v>
      </c>
      <c r="AU833" s="202" t="s">
        <v>84</v>
      </c>
      <c r="AY833" s="18" t="s">
        <v>140</v>
      </c>
      <c r="BE833" s="203">
        <f>IF(O833="základní",K833,0)</f>
        <v>0</v>
      </c>
      <c r="BF833" s="203">
        <f>IF(O833="snížená",K833,0)</f>
        <v>0</v>
      </c>
      <c r="BG833" s="203">
        <f>IF(O833="zákl. přenesená",K833,0)</f>
        <v>0</v>
      </c>
      <c r="BH833" s="203">
        <f>IF(O833="sníž. přenesená",K833,0)</f>
        <v>0</v>
      </c>
      <c r="BI833" s="203">
        <f>IF(O833="nulová",K833,0)</f>
        <v>0</v>
      </c>
      <c r="BJ833" s="18" t="s">
        <v>82</v>
      </c>
      <c r="BK833" s="203">
        <f>ROUND(P833*H833,2)</f>
        <v>0</v>
      </c>
      <c r="BL833" s="18" t="s">
        <v>191</v>
      </c>
      <c r="BM833" s="202" t="s">
        <v>812</v>
      </c>
    </row>
    <row r="834" spans="1:65" s="2" customFormat="1" ht="11.25">
      <c r="A834" s="35"/>
      <c r="B834" s="36"/>
      <c r="C834" s="37"/>
      <c r="D834" s="204" t="s">
        <v>148</v>
      </c>
      <c r="E834" s="37"/>
      <c r="F834" s="205" t="s">
        <v>811</v>
      </c>
      <c r="G834" s="37"/>
      <c r="H834" s="37"/>
      <c r="I834" s="206"/>
      <c r="J834" s="206"/>
      <c r="K834" s="37"/>
      <c r="L834" s="37"/>
      <c r="M834" s="40"/>
      <c r="N834" s="207"/>
      <c r="O834" s="208"/>
      <c r="P834" s="72"/>
      <c r="Q834" s="72"/>
      <c r="R834" s="72"/>
      <c r="S834" s="72"/>
      <c r="T834" s="72"/>
      <c r="U834" s="72"/>
      <c r="V834" s="72"/>
      <c r="W834" s="72"/>
      <c r="X834" s="73"/>
      <c r="Y834" s="35"/>
      <c r="Z834" s="35"/>
      <c r="AA834" s="35"/>
      <c r="AB834" s="35"/>
      <c r="AC834" s="35"/>
      <c r="AD834" s="35"/>
      <c r="AE834" s="35"/>
      <c r="AT834" s="18" t="s">
        <v>148</v>
      </c>
      <c r="AU834" s="18" t="s">
        <v>84</v>
      </c>
    </row>
    <row r="835" spans="1:65" s="13" customFormat="1" ht="33.75">
      <c r="B835" s="209"/>
      <c r="C835" s="210"/>
      <c r="D835" s="204" t="s">
        <v>149</v>
      </c>
      <c r="E835" s="211" t="s">
        <v>1</v>
      </c>
      <c r="F835" s="212" t="s">
        <v>806</v>
      </c>
      <c r="G835" s="210"/>
      <c r="H835" s="211" t="s">
        <v>1</v>
      </c>
      <c r="I835" s="213"/>
      <c r="J835" s="213"/>
      <c r="K835" s="210"/>
      <c r="L835" s="210"/>
      <c r="M835" s="214"/>
      <c r="N835" s="215"/>
      <c r="O835" s="216"/>
      <c r="P835" s="216"/>
      <c r="Q835" s="216"/>
      <c r="R835" s="216"/>
      <c r="S835" s="216"/>
      <c r="T835" s="216"/>
      <c r="U835" s="216"/>
      <c r="V835" s="216"/>
      <c r="W835" s="216"/>
      <c r="X835" s="217"/>
      <c r="AT835" s="218" t="s">
        <v>149</v>
      </c>
      <c r="AU835" s="218" t="s">
        <v>84</v>
      </c>
      <c r="AV835" s="13" t="s">
        <v>82</v>
      </c>
      <c r="AW835" s="13" t="s">
        <v>5</v>
      </c>
      <c r="AX835" s="13" t="s">
        <v>74</v>
      </c>
      <c r="AY835" s="218" t="s">
        <v>140</v>
      </c>
    </row>
    <row r="836" spans="1:65" s="13" customFormat="1" ht="11.25">
      <c r="B836" s="209"/>
      <c r="C836" s="210"/>
      <c r="D836" s="204" t="s">
        <v>149</v>
      </c>
      <c r="E836" s="211" t="s">
        <v>1</v>
      </c>
      <c r="F836" s="212" t="s">
        <v>807</v>
      </c>
      <c r="G836" s="210"/>
      <c r="H836" s="211" t="s">
        <v>1</v>
      </c>
      <c r="I836" s="213"/>
      <c r="J836" s="213"/>
      <c r="K836" s="210"/>
      <c r="L836" s="210"/>
      <c r="M836" s="214"/>
      <c r="N836" s="215"/>
      <c r="O836" s="216"/>
      <c r="P836" s="216"/>
      <c r="Q836" s="216"/>
      <c r="R836" s="216"/>
      <c r="S836" s="216"/>
      <c r="T836" s="216"/>
      <c r="U836" s="216"/>
      <c r="V836" s="216"/>
      <c r="W836" s="216"/>
      <c r="X836" s="217"/>
      <c r="AT836" s="218" t="s">
        <v>149</v>
      </c>
      <c r="AU836" s="218" t="s">
        <v>84</v>
      </c>
      <c r="AV836" s="13" t="s">
        <v>82</v>
      </c>
      <c r="AW836" s="13" t="s">
        <v>5</v>
      </c>
      <c r="AX836" s="13" t="s">
        <v>74</v>
      </c>
      <c r="AY836" s="218" t="s">
        <v>140</v>
      </c>
    </row>
    <row r="837" spans="1:65" s="14" customFormat="1" ht="11.25">
      <c r="B837" s="219"/>
      <c r="C837" s="220"/>
      <c r="D837" s="204" t="s">
        <v>149</v>
      </c>
      <c r="E837" s="221" t="s">
        <v>1</v>
      </c>
      <c r="F837" s="222" t="s">
        <v>808</v>
      </c>
      <c r="G837" s="220"/>
      <c r="H837" s="223">
        <v>40.5</v>
      </c>
      <c r="I837" s="224"/>
      <c r="J837" s="224"/>
      <c r="K837" s="220"/>
      <c r="L837" s="220"/>
      <c r="M837" s="225"/>
      <c r="N837" s="226"/>
      <c r="O837" s="227"/>
      <c r="P837" s="227"/>
      <c r="Q837" s="227"/>
      <c r="R837" s="227"/>
      <c r="S837" s="227"/>
      <c r="T837" s="227"/>
      <c r="U837" s="227"/>
      <c r="V837" s="227"/>
      <c r="W837" s="227"/>
      <c r="X837" s="228"/>
      <c r="AT837" s="229" t="s">
        <v>149</v>
      </c>
      <c r="AU837" s="229" t="s">
        <v>84</v>
      </c>
      <c r="AV837" s="14" t="s">
        <v>84</v>
      </c>
      <c r="AW837" s="14" t="s">
        <v>5</v>
      </c>
      <c r="AX837" s="14" t="s">
        <v>74</v>
      </c>
      <c r="AY837" s="229" t="s">
        <v>140</v>
      </c>
    </row>
    <row r="838" spans="1:65" s="15" customFormat="1" ht="11.25">
      <c r="B838" s="230"/>
      <c r="C838" s="231"/>
      <c r="D838" s="204" t="s">
        <v>149</v>
      </c>
      <c r="E838" s="232" t="s">
        <v>1</v>
      </c>
      <c r="F838" s="233" t="s">
        <v>152</v>
      </c>
      <c r="G838" s="231"/>
      <c r="H838" s="234">
        <v>40.5</v>
      </c>
      <c r="I838" s="235"/>
      <c r="J838" s="235"/>
      <c r="K838" s="231"/>
      <c r="L838" s="231"/>
      <c r="M838" s="236"/>
      <c r="N838" s="237"/>
      <c r="O838" s="238"/>
      <c r="P838" s="238"/>
      <c r="Q838" s="238"/>
      <c r="R838" s="238"/>
      <c r="S838" s="238"/>
      <c r="T838" s="238"/>
      <c r="U838" s="238"/>
      <c r="V838" s="238"/>
      <c r="W838" s="238"/>
      <c r="X838" s="239"/>
      <c r="AT838" s="240" t="s">
        <v>149</v>
      </c>
      <c r="AU838" s="240" t="s">
        <v>84</v>
      </c>
      <c r="AV838" s="15" t="s">
        <v>153</v>
      </c>
      <c r="AW838" s="15" t="s">
        <v>5</v>
      </c>
      <c r="AX838" s="15" t="s">
        <v>74</v>
      </c>
      <c r="AY838" s="240" t="s">
        <v>140</v>
      </c>
    </row>
    <row r="839" spans="1:65" s="16" customFormat="1" ht="11.25">
      <c r="B839" s="241"/>
      <c r="C839" s="242"/>
      <c r="D839" s="204" t="s">
        <v>149</v>
      </c>
      <c r="E839" s="243" t="s">
        <v>1</v>
      </c>
      <c r="F839" s="244" t="s">
        <v>154</v>
      </c>
      <c r="G839" s="242"/>
      <c r="H839" s="245">
        <v>40.5</v>
      </c>
      <c r="I839" s="246"/>
      <c r="J839" s="246"/>
      <c r="K839" s="242"/>
      <c r="L839" s="242"/>
      <c r="M839" s="247"/>
      <c r="N839" s="248"/>
      <c r="O839" s="249"/>
      <c r="P839" s="249"/>
      <c r="Q839" s="249"/>
      <c r="R839" s="249"/>
      <c r="S839" s="249"/>
      <c r="T839" s="249"/>
      <c r="U839" s="249"/>
      <c r="V839" s="249"/>
      <c r="W839" s="249"/>
      <c r="X839" s="250"/>
      <c r="AT839" s="251" t="s">
        <v>149</v>
      </c>
      <c r="AU839" s="251" t="s">
        <v>84</v>
      </c>
      <c r="AV839" s="16" t="s">
        <v>147</v>
      </c>
      <c r="AW839" s="16" t="s">
        <v>5</v>
      </c>
      <c r="AX839" s="16" t="s">
        <v>82</v>
      </c>
      <c r="AY839" s="251" t="s">
        <v>140</v>
      </c>
    </row>
    <row r="840" spans="1:65" s="2" customFormat="1" ht="33" customHeight="1">
      <c r="A840" s="35"/>
      <c r="B840" s="36"/>
      <c r="C840" s="190" t="s">
        <v>483</v>
      </c>
      <c r="D840" s="190" t="s">
        <v>142</v>
      </c>
      <c r="E840" s="191" t="s">
        <v>813</v>
      </c>
      <c r="F840" s="192" t="s">
        <v>814</v>
      </c>
      <c r="G840" s="193" t="s">
        <v>317</v>
      </c>
      <c r="H840" s="194">
        <v>51.62</v>
      </c>
      <c r="I840" s="195"/>
      <c r="J840" s="195"/>
      <c r="K840" s="196">
        <f>ROUND(P840*H840,2)</f>
        <v>0</v>
      </c>
      <c r="L840" s="192" t="s">
        <v>146</v>
      </c>
      <c r="M840" s="40"/>
      <c r="N840" s="197" t="s">
        <v>1</v>
      </c>
      <c r="O840" s="198" t="s">
        <v>37</v>
      </c>
      <c r="P840" s="199">
        <f>I840+J840</f>
        <v>0</v>
      </c>
      <c r="Q840" s="199">
        <f>ROUND(I840*H840,2)</f>
        <v>0</v>
      </c>
      <c r="R840" s="199">
        <f>ROUND(J840*H840,2)</f>
        <v>0</v>
      </c>
      <c r="S840" s="72"/>
      <c r="T840" s="200">
        <f>S840*H840</f>
        <v>0</v>
      </c>
      <c r="U840" s="200">
        <v>0</v>
      </c>
      <c r="V840" s="200">
        <f>U840*H840</f>
        <v>0</v>
      </c>
      <c r="W840" s="200">
        <v>0</v>
      </c>
      <c r="X840" s="201">
        <f>W840*H840</f>
        <v>0</v>
      </c>
      <c r="Y840" s="35"/>
      <c r="Z840" s="35"/>
      <c r="AA840" s="35"/>
      <c r="AB840" s="35"/>
      <c r="AC840" s="35"/>
      <c r="AD840" s="35"/>
      <c r="AE840" s="35"/>
      <c r="AR840" s="202" t="s">
        <v>191</v>
      </c>
      <c r="AT840" s="202" t="s">
        <v>142</v>
      </c>
      <c r="AU840" s="202" t="s">
        <v>84</v>
      </c>
      <c r="AY840" s="18" t="s">
        <v>140</v>
      </c>
      <c r="BE840" s="203">
        <f>IF(O840="základní",K840,0)</f>
        <v>0</v>
      </c>
      <c r="BF840" s="203">
        <f>IF(O840="snížená",K840,0)</f>
        <v>0</v>
      </c>
      <c r="BG840" s="203">
        <f>IF(O840="zákl. přenesená",K840,0)</f>
        <v>0</v>
      </c>
      <c r="BH840" s="203">
        <f>IF(O840="sníž. přenesená",K840,0)</f>
        <v>0</v>
      </c>
      <c r="BI840" s="203">
        <f>IF(O840="nulová",K840,0)</f>
        <v>0</v>
      </c>
      <c r="BJ840" s="18" t="s">
        <v>82</v>
      </c>
      <c r="BK840" s="203">
        <f>ROUND(P840*H840,2)</f>
        <v>0</v>
      </c>
      <c r="BL840" s="18" t="s">
        <v>191</v>
      </c>
      <c r="BM840" s="202" t="s">
        <v>815</v>
      </c>
    </row>
    <row r="841" spans="1:65" s="2" customFormat="1" ht="19.5">
      <c r="A841" s="35"/>
      <c r="B841" s="36"/>
      <c r="C841" s="37"/>
      <c r="D841" s="204" t="s">
        <v>148</v>
      </c>
      <c r="E841" s="37"/>
      <c r="F841" s="205" t="s">
        <v>814</v>
      </c>
      <c r="G841" s="37"/>
      <c r="H841" s="37"/>
      <c r="I841" s="206"/>
      <c r="J841" s="206"/>
      <c r="K841" s="37"/>
      <c r="L841" s="37"/>
      <c r="M841" s="40"/>
      <c r="N841" s="207"/>
      <c r="O841" s="208"/>
      <c r="P841" s="72"/>
      <c r="Q841" s="72"/>
      <c r="R841" s="72"/>
      <c r="S841" s="72"/>
      <c r="T841" s="72"/>
      <c r="U841" s="72"/>
      <c r="V841" s="72"/>
      <c r="W841" s="72"/>
      <c r="X841" s="73"/>
      <c r="Y841" s="35"/>
      <c r="Z841" s="35"/>
      <c r="AA841" s="35"/>
      <c r="AB841" s="35"/>
      <c r="AC841" s="35"/>
      <c r="AD841" s="35"/>
      <c r="AE841" s="35"/>
      <c r="AT841" s="18" t="s">
        <v>148</v>
      </c>
      <c r="AU841" s="18" t="s">
        <v>84</v>
      </c>
    </row>
    <row r="842" spans="1:65" s="13" customFormat="1" ht="11.25">
      <c r="B842" s="209"/>
      <c r="C842" s="210"/>
      <c r="D842" s="204" t="s">
        <v>149</v>
      </c>
      <c r="E842" s="211" t="s">
        <v>1</v>
      </c>
      <c r="F842" s="212" t="s">
        <v>816</v>
      </c>
      <c r="G842" s="210"/>
      <c r="H842" s="211" t="s">
        <v>1</v>
      </c>
      <c r="I842" s="213"/>
      <c r="J842" s="213"/>
      <c r="K842" s="210"/>
      <c r="L842" s="210"/>
      <c r="M842" s="214"/>
      <c r="N842" s="215"/>
      <c r="O842" s="216"/>
      <c r="P842" s="216"/>
      <c r="Q842" s="216"/>
      <c r="R842" s="216"/>
      <c r="S842" s="216"/>
      <c r="T842" s="216"/>
      <c r="U842" s="216"/>
      <c r="V842" s="216"/>
      <c r="W842" s="216"/>
      <c r="X842" s="217"/>
      <c r="AT842" s="218" t="s">
        <v>149</v>
      </c>
      <c r="AU842" s="218" t="s">
        <v>84</v>
      </c>
      <c r="AV842" s="13" t="s">
        <v>82</v>
      </c>
      <c r="AW842" s="13" t="s">
        <v>5</v>
      </c>
      <c r="AX842" s="13" t="s">
        <v>74</v>
      </c>
      <c r="AY842" s="218" t="s">
        <v>140</v>
      </c>
    </row>
    <row r="843" spans="1:65" s="14" customFormat="1" ht="11.25">
      <c r="B843" s="219"/>
      <c r="C843" s="220"/>
      <c r="D843" s="204" t="s">
        <v>149</v>
      </c>
      <c r="E843" s="221" t="s">
        <v>1</v>
      </c>
      <c r="F843" s="222" t="s">
        <v>778</v>
      </c>
      <c r="G843" s="220"/>
      <c r="H843" s="223">
        <v>51.62</v>
      </c>
      <c r="I843" s="224"/>
      <c r="J843" s="224"/>
      <c r="K843" s="220"/>
      <c r="L843" s="220"/>
      <c r="M843" s="225"/>
      <c r="N843" s="226"/>
      <c r="O843" s="227"/>
      <c r="P843" s="227"/>
      <c r="Q843" s="227"/>
      <c r="R843" s="227"/>
      <c r="S843" s="227"/>
      <c r="T843" s="227"/>
      <c r="U843" s="227"/>
      <c r="V843" s="227"/>
      <c r="W843" s="227"/>
      <c r="X843" s="228"/>
      <c r="AT843" s="229" t="s">
        <v>149</v>
      </c>
      <c r="AU843" s="229" t="s">
        <v>84</v>
      </c>
      <c r="AV843" s="14" t="s">
        <v>84</v>
      </c>
      <c r="AW843" s="14" t="s">
        <v>5</v>
      </c>
      <c r="AX843" s="14" t="s">
        <v>74</v>
      </c>
      <c r="AY843" s="229" t="s">
        <v>140</v>
      </c>
    </row>
    <row r="844" spans="1:65" s="15" customFormat="1" ht="11.25">
      <c r="B844" s="230"/>
      <c r="C844" s="231"/>
      <c r="D844" s="204" t="s">
        <v>149</v>
      </c>
      <c r="E844" s="232" t="s">
        <v>1</v>
      </c>
      <c r="F844" s="233" t="s">
        <v>152</v>
      </c>
      <c r="G844" s="231"/>
      <c r="H844" s="234">
        <v>51.62</v>
      </c>
      <c r="I844" s="235"/>
      <c r="J844" s="235"/>
      <c r="K844" s="231"/>
      <c r="L844" s="231"/>
      <c r="M844" s="236"/>
      <c r="N844" s="237"/>
      <c r="O844" s="238"/>
      <c r="P844" s="238"/>
      <c r="Q844" s="238"/>
      <c r="R844" s="238"/>
      <c r="S844" s="238"/>
      <c r="T844" s="238"/>
      <c r="U844" s="238"/>
      <c r="V844" s="238"/>
      <c r="W844" s="238"/>
      <c r="X844" s="239"/>
      <c r="AT844" s="240" t="s">
        <v>149</v>
      </c>
      <c r="AU844" s="240" t="s">
        <v>84</v>
      </c>
      <c r="AV844" s="15" t="s">
        <v>153</v>
      </c>
      <c r="AW844" s="15" t="s">
        <v>5</v>
      </c>
      <c r="AX844" s="15" t="s">
        <v>74</v>
      </c>
      <c r="AY844" s="240" t="s">
        <v>140</v>
      </c>
    </row>
    <row r="845" spans="1:65" s="16" customFormat="1" ht="11.25">
      <c r="B845" s="241"/>
      <c r="C845" s="242"/>
      <c r="D845" s="204" t="s">
        <v>149</v>
      </c>
      <c r="E845" s="243" t="s">
        <v>1</v>
      </c>
      <c r="F845" s="244" t="s">
        <v>154</v>
      </c>
      <c r="G845" s="242"/>
      <c r="H845" s="245">
        <v>51.62</v>
      </c>
      <c r="I845" s="246"/>
      <c r="J845" s="246"/>
      <c r="K845" s="242"/>
      <c r="L845" s="242"/>
      <c r="M845" s="247"/>
      <c r="N845" s="248"/>
      <c r="O845" s="249"/>
      <c r="P845" s="249"/>
      <c r="Q845" s="249"/>
      <c r="R845" s="249"/>
      <c r="S845" s="249"/>
      <c r="T845" s="249"/>
      <c r="U845" s="249"/>
      <c r="V845" s="249"/>
      <c r="W845" s="249"/>
      <c r="X845" s="250"/>
      <c r="AT845" s="251" t="s">
        <v>149</v>
      </c>
      <c r="AU845" s="251" t="s">
        <v>84</v>
      </c>
      <c r="AV845" s="16" t="s">
        <v>147</v>
      </c>
      <c r="AW845" s="16" t="s">
        <v>5</v>
      </c>
      <c r="AX845" s="16" t="s">
        <v>82</v>
      </c>
      <c r="AY845" s="251" t="s">
        <v>140</v>
      </c>
    </row>
    <row r="846" spans="1:65" s="2" customFormat="1" ht="16.5" customHeight="1">
      <c r="A846" s="35"/>
      <c r="B846" s="36"/>
      <c r="C846" s="252" t="s">
        <v>817</v>
      </c>
      <c r="D846" s="252" t="s">
        <v>224</v>
      </c>
      <c r="E846" s="253" t="s">
        <v>818</v>
      </c>
      <c r="F846" s="254" t="s">
        <v>819</v>
      </c>
      <c r="G846" s="255" t="s">
        <v>379</v>
      </c>
      <c r="H846" s="256">
        <v>22</v>
      </c>
      <c r="I846" s="257"/>
      <c r="J846" s="258"/>
      <c r="K846" s="259">
        <f>ROUND(P846*H846,2)</f>
        <v>0</v>
      </c>
      <c r="L846" s="254" t="s">
        <v>1</v>
      </c>
      <c r="M846" s="260"/>
      <c r="N846" s="261" t="s">
        <v>1</v>
      </c>
      <c r="O846" s="198" t="s">
        <v>37</v>
      </c>
      <c r="P846" s="199">
        <f>I846+J846</f>
        <v>0</v>
      </c>
      <c r="Q846" s="199">
        <f>ROUND(I846*H846,2)</f>
        <v>0</v>
      </c>
      <c r="R846" s="199">
        <f>ROUND(J846*H846,2)</f>
        <v>0</v>
      </c>
      <c r="S846" s="72"/>
      <c r="T846" s="200">
        <f>S846*H846</f>
        <v>0</v>
      </c>
      <c r="U846" s="200">
        <v>0</v>
      </c>
      <c r="V846" s="200">
        <f>U846*H846</f>
        <v>0</v>
      </c>
      <c r="W846" s="200">
        <v>0</v>
      </c>
      <c r="X846" s="201">
        <f>W846*H846</f>
        <v>0</v>
      </c>
      <c r="Y846" s="35"/>
      <c r="Z846" s="35"/>
      <c r="AA846" s="35"/>
      <c r="AB846" s="35"/>
      <c r="AC846" s="35"/>
      <c r="AD846" s="35"/>
      <c r="AE846" s="35"/>
      <c r="AR846" s="202" t="s">
        <v>232</v>
      </c>
      <c r="AT846" s="202" t="s">
        <v>224</v>
      </c>
      <c r="AU846" s="202" t="s">
        <v>84</v>
      </c>
      <c r="AY846" s="18" t="s">
        <v>140</v>
      </c>
      <c r="BE846" s="203">
        <f>IF(O846="základní",K846,0)</f>
        <v>0</v>
      </c>
      <c r="BF846" s="203">
        <f>IF(O846="snížená",K846,0)</f>
        <v>0</v>
      </c>
      <c r="BG846" s="203">
        <f>IF(O846="zákl. přenesená",K846,0)</f>
        <v>0</v>
      </c>
      <c r="BH846" s="203">
        <f>IF(O846="sníž. přenesená",K846,0)</f>
        <v>0</v>
      </c>
      <c r="BI846" s="203">
        <f>IF(O846="nulová",K846,0)</f>
        <v>0</v>
      </c>
      <c r="BJ846" s="18" t="s">
        <v>82</v>
      </c>
      <c r="BK846" s="203">
        <f>ROUND(P846*H846,2)</f>
        <v>0</v>
      </c>
      <c r="BL846" s="18" t="s">
        <v>191</v>
      </c>
      <c r="BM846" s="202" t="s">
        <v>820</v>
      </c>
    </row>
    <row r="847" spans="1:65" s="2" customFormat="1" ht="11.25">
      <c r="A847" s="35"/>
      <c r="B847" s="36"/>
      <c r="C847" s="37"/>
      <c r="D847" s="204" t="s">
        <v>148</v>
      </c>
      <c r="E847" s="37"/>
      <c r="F847" s="205" t="s">
        <v>819</v>
      </c>
      <c r="G847" s="37"/>
      <c r="H847" s="37"/>
      <c r="I847" s="206"/>
      <c r="J847" s="206"/>
      <c r="K847" s="37"/>
      <c r="L847" s="37"/>
      <c r="M847" s="40"/>
      <c r="N847" s="207"/>
      <c r="O847" s="208"/>
      <c r="P847" s="72"/>
      <c r="Q847" s="72"/>
      <c r="R847" s="72"/>
      <c r="S847" s="72"/>
      <c r="T847" s="72"/>
      <c r="U847" s="72"/>
      <c r="V847" s="72"/>
      <c r="W847" s="72"/>
      <c r="X847" s="73"/>
      <c r="Y847" s="35"/>
      <c r="Z847" s="35"/>
      <c r="AA847" s="35"/>
      <c r="AB847" s="35"/>
      <c r="AC847" s="35"/>
      <c r="AD847" s="35"/>
      <c r="AE847" s="35"/>
      <c r="AT847" s="18" t="s">
        <v>148</v>
      </c>
      <c r="AU847" s="18" t="s">
        <v>84</v>
      </c>
    </row>
    <row r="848" spans="1:65" s="13" customFormat="1" ht="11.25">
      <c r="B848" s="209"/>
      <c r="C848" s="210"/>
      <c r="D848" s="204" t="s">
        <v>149</v>
      </c>
      <c r="E848" s="211" t="s">
        <v>1</v>
      </c>
      <c r="F848" s="212" t="s">
        <v>821</v>
      </c>
      <c r="G848" s="210"/>
      <c r="H848" s="211" t="s">
        <v>1</v>
      </c>
      <c r="I848" s="213"/>
      <c r="J848" s="213"/>
      <c r="K848" s="210"/>
      <c r="L848" s="210"/>
      <c r="M848" s="214"/>
      <c r="N848" s="215"/>
      <c r="O848" s="216"/>
      <c r="P848" s="216"/>
      <c r="Q848" s="216"/>
      <c r="R848" s="216"/>
      <c r="S848" s="216"/>
      <c r="T848" s="216"/>
      <c r="U848" s="216"/>
      <c r="V848" s="216"/>
      <c r="W848" s="216"/>
      <c r="X848" s="217"/>
      <c r="AT848" s="218" t="s">
        <v>149</v>
      </c>
      <c r="AU848" s="218" t="s">
        <v>84</v>
      </c>
      <c r="AV848" s="13" t="s">
        <v>82</v>
      </c>
      <c r="AW848" s="13" t="s">
        <v>5</v>
      </c>
      <c r="AX848" s="13" t="s">
        <v>74</v>
      </c>
      <c r="AY848" s="218" t="s">
        <v>140</v>
      </c>
    </row>
    <row r="849" spans="1:65" s="14" customFormat="1" ht="11.25">
      <c r="B849" s="219"/>
      <c r="C849" s="220"/>
      <c r="D849" s="204" t="s">
        <v>149</v>
      </c>
      <c r="E849" s="221" t="s">
        <v>1</v>
      </c>
      <c r="F849" s="222" t="s">
        <v>822</v>
      </c>
      <c r="G849" s="220"/>
      <c r="H849" s="223">
        <v>22</v>
      </c>
      <c r="I849" s="224"/>
      <c r="J849" s="224"/>
      <c r="K849" s="220"/>
      <c r="L849" s="220"/>
      <c r="M849" s="225"/>
      <c r="N849" s="226"/>
      <c r="O849" s="227"/>
      <c r="P849" s="227"/>
      <c r="Q849" s="227"/>
      <c r="R849" s="227"/>
      <c r="S849" s="227"/>
      <c r="T849" s="227"/>
      <c r="U849" s="227"/>
      <c r="V849" s="227"/>
      <c r="W849" s="227"/>
      <c r="X849" s="228"/>
      <c r="AT849" s="229" t="s">
        <v>149</v>
      </c>
      <c r="AU849" s="229" t="s">
        <v>84</v>
      </c>
      <c r="AV849" s="14" t="s">
        <v>84</v>
      </c>
      <c r="AW849" s="14" t="s">
        <v>5</v>
      </c>
      <c r="AX849" s="14" t="s">
        <v>74</v>
      </c>
      <c r="AY849" s="229" t="s">
        <v>140</v>
      </c>
    </row>
    <row r="850" spans="1:65" s="15" customFormat="1" ht="11.25">
      <c r="B850" s="230"/>
      <c r="C850" s="231"/>
      <c r="D850" s="204" t="s">
        <v>149</v>
      </c>
      <c r="E850" s="232" t="s">
        <v>1</v>
      </c>
      <c r="F850" s="233" t="s">
        <v>152</v>
      </c>
      <c r="G850" s="231"/>
      <c r="H850" s="234">
        <v>22</v>
      </c>
      <c r="I850" s="235"/>
      <c r="J850" s="235"/>
      <c r="K850" s="231"/>
      <c r="L850" s="231"/>
      <c r="M850" s="236"/>
      <c r="N850" s="237"/>
      <c r="O850" s="238"/>
      <c r="P850" s="238"/>
      <c r="Q850" s="238"/>
      <c r="R850" s="238"/>
      <c r="S850" s="238"/>
      <c r="T850" s="238"/>
      <c r="U850" s="238"/>
      <c r="V850" s="238"/>
      <c r="W850" s="238"/>
      <c r="X850" s="239"/>
      <c r="AT850" s="240" t="s">
        <v>149</v>
      </c>
      <c r="AU850" s="240" t="s">
        <v>84</v>
      </c>
      <c r="AV850" s="15" t="s">
        <v>153</v>
      </c>
      <c r="AW850" s="15" t="s">
        <v>5</v>
      </c>
      <c r="AX850" s="15" t="s">
        <v>74</v>
      </c>
      <c r="AY850" s="240" t="s">
        <v>140</v>
      </c>
    </row>
    <row r="851" spans="1:65" s="16" customFormat="1" ht="11.25">
      <c r="B851" s="241"/>
      <c r="C851" s="242"/>
      <c r="D851" s="204" t="s">
        <v>149</v>
      </c>
      <c r="E851" s="243" t="s">
        <v>1</v>
      </c>
      <c r="F851" s="244" t="s">
        <v>154</v>
      </c>
      <c r="G851" s="242"/>
      <c r="H851" s="245">
        <v>22</v>
      </c>
      <c r="I851" s="246"/>
      <c r="J851" s="246"/>
      <c r="K851" s="242"/>
      <c r="L851" s="242"/>
      <c r="M851" s="247"/>
      <c r="N851" s="248"/>
      <c r="O851" s="249"/>
      <c r="P851" s="249"/>
      <c r="Q851" s="249"/>
      <c r="R851" s="249"/>
      <c r="S851" s="249"/>
      <c r="T851" s="249"/>
      <c r="U851" s="249"/>
      <c r="V851" s="249"/>
      <c r="W851" s="249"/>
      <c r="X851" s="250"/>
      <c r="AT851" s="251" t="s">
        <v>149</v>
      </c>
      <c r="AU851" s="251" t="s">
        <v>84</v>
      </c>
      <c r="AV851" s="16" t="s">
        <v>147</v>
      </c>
      <c r="AW851" s="16" t="s">
        <v>5</v>
      </c>
      <c r="AX851" s="16" t="s">
        <v>82</v>
      </c>
      <c r="AY851" s="251" t="s">
        <v>140</v>
      </c>
    </row>
    <row r="852" spans="1:65" s="2" customFormat="1" ht="16.5" customHeight="1">
      <c r="A852" s="35"/>
      <c r="B852" s="36"/>
      <c r="C852" s="252" t="s">
        <v>487</v>
      </c>
      <c r="D852" s="252" t="s">
        <v>224</v>
      </c>
      <c r="E852" s="253" t="s">
        <v>823</v>
      </c>
      <c r="F852" s="254" t="s">
        <v>824</v>
      </c>
      <c r="G852" s="255" t="s">
        <v>379</v>
      </c>
      <c r="H852" s="256">
        <v>6</v>
      </c>
      <c r="I852" s="257"/>
      <c r="J852" s="258"/>
      <c r="K852" s="259">
        <f>ROUND(P852*H852,2)</f>
        <v>0</v>
      </c>
      <c r="L852" s="254" t="s">
        <v>1</v>
      </c>
      <c r="M852" s="260"/>
      <c r="N852" s="261" t="s">
        <v>1</v>
      </c>
      <c r="O852" s="198" t="s">
        <v>37</v>
      </c>
      <c r="P852" s="199">
        <f>I852+J852</f>
        <v>0</v>
      </c>
      <c r="Q852" s="199">
        <f>ROUND(I852*H852,2)</f>
        <v>0</v>
      </c>
      <c r="R852" s="199">
        <f>ROUND(J852*H852,2)</f>
        <v>0</v>
      </c>
      <c r="S852" s="72"/>
      <c r="T852" s="200">
        <f>S852*H852</f>
        <v>0</v>
      </c>
      <c r="U852" s="200">
        <v>0</v>
      </c>
      <c r="V852" s="200">
        <f>U852*H852</f>
        <v>0</v>
      </c>
      <c r="W852" s="200">
        <v>0</v>
      </c>
      <c r="X852" s="201">
        <f>W852*H852</f>
        <v>0</v>
      </c>
      <c r="Y852" s="35"/>
      <c r="Z852" s="35"/>
      <c r="AA852" s="35"/>
      <c r="AB852" s="35"/>
      <c r="AC852" s="35"/>
      <c r="AD852" s="35"/>
      <c r="AE852" s="35"/>
      <c r="AR852" s="202" t="s">
        <v>232</v>
      </c>
      <c r="AT852" s="202" t="s">
        <v>224</v>
      </c>
      <c r="AU852" s="202" t="s">
        <v>84</v>
      </c>
      <c r="AY852" s="18" t="s">
        <v>140</v>
      </c>
      <c r="BE852" s="203">
        <f>IF(O852="základní",K852,0)</f>
        <v>0</v>
      </c>
      <c r="BF852" s="203">
        <f>IF(O852="snížená",K852,0)</f>
        <v>0</v>
      </c>
      <c r="BG852" s="203">
        <f>IF(O852="zákl. přenesená",K852,0)</f>
        <v>0</v>
      </c>
      <c r="BH852" s="203">
        <f>IF(O852="sníž. přenesená",K852,0)</f>
        <v>0</v>
      </c>
      <c r="BI852" s="203">
        <f>IF(O852="nulová",K852,0)</f>
        <v>0</v>
      </c>
      <c r="BJ852" s="18" t="s">
        <v>82</v>
      </c>
      <c r="BK852" s="203">
        <f>ROUND(P852*H852,2)</f>
        <v>0</v>
      </c>
      <c r="BL852" s="18" t="s">
        <v>191</v>
      </c>
      <c r="BM852" s="202" t="s">
        <v>825</v>
      </c>
    </row>
    <row r="853" spans="1:65" s="2" customFormat="1" ht="11.25">
      <c r="A853" s="35"/>
      <c r="B853" s="36"/>
      <c r="C853" s="37"/>
      <c r="D853" s="204" t="s">
        <v>148</v>
      </c>
      <c r="E853" s="37"/>
      <c r="F853" s="205" t="s">
        <v>824</v>
      </c>
      <c r="G853" s="37"/>
      <c r="H853" s="37"/>
      <c r="I853" s="206"/>
      <c r="J853" s="206"/>
      <c r="K853" s="37"/>
      <c r="L853" s="37"/>
      <c r="M853" s="40"/>
      <c r="N853" s="207"/>
      <c r="O853" s="208"/>
      <c r="P853" s="72"/>
      <c r="Q853" s="72"/>
      <c r="R853" s="72"/>
      <c r="S853" s="72"/>
      <c r="T853" s="72"/>
      <c r="U853" s="72"/>
      <c r="V853" s="72"/>
      <c r="W853" s="72"/>
      <c r="X853" s="73"/>
      <c r="Y853" s="35"/>
      <c r="Z853" s="35"/>
      <c r="AA853" s="35"/>
      <c r="AB853" s="35"/>
      <c r="AC853" s="35"/>
      <c r="AD853" s="35"/>
      <c r="AE853" s="35"/>
      <c r="AT853" s="18" t="s">
        <v>148</v>
      </c>
      <c r="AU853" s="18" t="s">
        <v>84</v>
      </c>
    </row>
    <row r="854" spans="1:65" s="13" customFormat="1" ht="11.25">
      <c r="B854" s="209"/>
      <c r="C854" s="210"/>
      <c r="D854" s="204" t="s">
        <v>149</v>
      </c>
      <c r="E854" s="211" t="s">
        <v>1</v>
      </c>
      <c r="F854" s="212" t="s">
        <v>826</v>
      </c>
      <c r="G854" s="210"/>
      <c r="H854" s="211" t="s">
        <v>1</v>
      </c>
      <c r="I854" s="213"/>
      <c r="J854" s="213"/>
      <c r="K854" s="210"/>
      <c r="L854" s="210"/>
      <c r="M854" s="214"/>
      <c r="N854" s="215"/>
      <c r="O854" s="216"/>
      <c r="P854" s="216"/>
      <c r="Q854" s="216"/>
      <c r="R854" s="216"/>
      <c r="S854" s="216"/>
      <c r="T854" s="216"/>
      <c r="U854" s="216"/>
      <c r="V854" s="216"/>
      <c r="W854" s="216"/>
      <c r="X854" s="217"/>
      <c r="AT854" s="218" t="s">
        <v>149</v>
      </c>
      <c r="AU854" s="218" t="s">
        <v>84</v>
      </c>
      <c r="AV854" s="13" t="s">
        <v>82</v>
      </c>
      <c r="AW854" s="13" t="s">
        <v>5</v>
      </c>
      <c r="AX854" s="13" t="s">
        <v>74</v>
      </c>
      <c r="AY854" s="218" t="s">
        <v>140</v>
      </c>
    </row>
    <row r="855" spans="1:65" s="13" customFormat="1" ht="11.25">
      <c r="B855" s="209"/>
      <c r="C855" s="210"/>
      <c r="D855" s="204" t="s">
        <v>149</v>
      </c>
      <c r="E855" s="211" t="s">
        <v>1</v>
      </c>
      <c r="F855" s="212" t="s">
        <v>827</v>
      </c>
      <c r="G855" s="210"/>
      <c r="H855" s="211" t="s">
        <v>1</v>
      </c>
      <c r="I855" s="213"/>
      <c r="J855" s="213"/>
      <c r="K855" s="210"/>
      <c r="L855" s="210"/>
      <c r="M855" s="214"/>
      <c r="N855" s="215"/>
      <c r="O855" s="216"/>
      <c r="P855" s="216"/>
      <c r="Q855" s="216"/>
      <c r="R855" s="216"/>
      <c r="S855" s="216"/>
      <c r="T855" s="216"/>
      <c r="U855" s="216"/>
      <c r="V855" s="216"/>
      <c r="W855" s="216"/>
      <c r="X855" s="217"/>
      <c r="AT855" s="218" t="s">
        <v>149</v>
      </c>
      <c r="AU855" s="218" t="s">
        <v>84</v>
      </c>
      <c r="AV855" s="13" t="s">
        <v>82</v>
      </c>
      <c r="AW855" s="13" t="s">
        <v>5</v>
      </c>
      <c r="AX855" s="13" t="s">
        <v>74</v>
      </c>
      <c r="AY855" s="218" t="s">
        <v>140</v>
      </c>
    </row>
    <row r="856" spans="1:65" s="14" customFormat="1" ht="11.25">
      <c r="B856" s="219"/>
      <c r="C856" s="220"/>
      <c r="D856" s="204" t="s">
        <v>149</v>
      </c>
      <c r="E856" s="221" t="s">
        <v>1</v>
      </c>
      <c r="F856" s="222" t="s">
        <v>160</v>
      </c>
      <c r="G856" s="220"/>
      <c r="H856" s="223">
        <v>6</v>
      </c>
      <c r="I856" s="224"/>
      <c r="J856" s="224"/>
      <c r="K856" s="220"/>
      <c r="L856" s="220"/>
      <c r="M856" s="225"/>
      <c r="N856" s="226"/>
      <c r="O856" s="227"/>
      <c r="P856" s="227"/>
      <c r="Q856" s="227"/>
      <c r="R856" s="227"/>
      <c r="S856" s="227"/>
      <c r="T856" s="227"/>
      <c r="U856" s="227"/>
      <c r="V856" s="227"/>
      <c r="W856" s="227"/>
      <c r="X856" s="228"/>
      <c r="AT856" s="229" t="s">
        <v>149</v>
      </c>
      <c r="AU856" s="229" t="s">
        <v>84</v>
      </c>
      <c r="AV856" s="14" t="s">
        <v>84</v>
      </c>
      <c r="AW856" s="14" t="s">
        <v>5</v>
      </c>
      <c r="AX856" s="14" t="s">
        <v>74</v>
      </c>
      <c r="AY856" s="229" t="s">
        <v>140</v>
      </c>
    </row>
    <row r="857" spans="1:65" s="15" customFormat="1" ht="11.25">
      <c r="B857" s="230"/>
      <c r="C857" s="231"/>
      <c r="D857" s="204" t="s">
        <v>149</v>
      </c>
      <c r="E857" s="232" t="s">
        <v>1</v>
      </c>
      <c r="F857" s="233" t="s">
        <v>152</v>
      </c>
      <c r="G857" s="231"/>
      <c r="H857" s="234">
        <v>6</v>
      </c>
      <c r="I857" s="235"/>
      <c r="J857" s="235"/>
      <c r="K857" s="231"/>
      <c r="L857" s="231"/>
      <c r="M857" s="236"/>
      <c r="N857" s="237"/>
      <c r="O857" s="238"/>
      <c r="P857" s="238"/>
      <c r="Q857" s="238"/>
      <c r="R857" s="238"/>
      <c r="S857" s="238"/>
      <c r="T857" s="238"/>
      <c r="U857" s="238"/>
      <c r="V857" s="238"/>
      <c r="W857" s="238"/>
      <c r="X857" s="239"/>
      <c r="AT857" s="240" t="s">
        <v>149</v>
      </c>
      <c r="AU857" s="240" t="s">
        <v>84</v>
      </c>
      <c r="AV857" s="15" t="s">
        <v>153</v>
      </c>
      <c r="AW857" s="15" t="s">
        <v>5</v>
      </c>
      <c r="AX857" s="15" t="s">
        <v>74</v>
      </c>
      <c r="AY857" s="240" t="s">
        <v>140</v>
      </c>
    </row>
    <row r="858" spans="1:65" s="16" customFormat="1" ht="11.25">
      <c r="B858" s="241"/>
      <c r="C858" s="242"/>
      <c r="D858" s="204" t="s">
        <v>149</v>
      </c>
      <c r="E858" s="243" t="s">
        <v>1</v>
      </c>
      <c r="F858" s="244" t="s">
        <v>154</v>
      </c>
      <c r="G858" s="242"/>
      <c r="H858" s="245">
        <v>6</v>
      </c>
      <c r="I858" s="246"/>
      <c r="J858" s="246"/>
      <c r="K858" s="242"/>
      <c r="L858" s="242"/>
      <c r="M858" s="247"/>
      <c r="N858" s="248"/>
      <c r="O858" s="249"/>
      <c r="P858" s="249"/>
      <c r="Q858" s="249"/>
      <c r="R858" s="249"/>
      <c r="S858" s="249"/>
      <c r="T858" s="249"/>
      <c r="U858" s="249"/>
      <c r="V858" s="249"/>
      <c r="W858" s="249"/>
      <c r="X858" s="250"/>
      <c r="AT858" s="251" t="s">
        <v>149</v>
      </c>
      <c r="AU858" s="251" t="s">
        <v>84</v>
      </c>
      <c r="AV858" s="16" t="s">
        <v>147</v>
      </c>
      <c r="AW858" s="16" t="s">
        <v>5</v>
      </c>
      <c r="AX858" s="16" t="s">
        <v>82</v>
      </c>
      <c r="AY858" s="251" t="s">
        <v>140</v>
      </c>
    </row>
    <row r="859" spans="1:65" s="2" customFormat="1" ht="16.5" customHeight="1">
      <c r="A859" s="35"/>
      <c r="B859" s="36"/>
      <c r="C859" s="252" t="s">
        <v>828</v>
      </c>
      <c r="D859" s="252" t="s">
        <v>224</v>
      </c>
      <c r="E859" s="253" t="s">
        <v>829</v>
      </c>
      <c r="F859" s="254" t="s">
        <v>830</v>
      </c>
      <c r="G859" s="255" t="s">
        <v>317</v>
      </c>
      <c r="H859" s="256">
        <v>51.62</v>
      </c>
      <c r="I859" s="257"/>
      <c r="J859" s="258"/>
      <c r="K859" s="259">
        <f>ROUND(P859*H859,2)</f>
        <v>0</v>
      </c>
      <c r="L859" s="254" t="s">
        <v>1</v>
      </c>
      <c r="M859" s="260"/>
      <c r="N859" s="261" t="s">
        <v>1</v>
      </c>
      <c r="O859" s="198" t="s">
        <v>37</v>
      </c>
      <c r="P859" s="199">
        <f>I859+J859</f>
        <v>0</v>
      </c>
      <c r="Q859" s="199">
        <f>ROUND(I859*H859,2)</f>
        <v>0</v>
      </c>
      <c r="R859" s="199">
        <f>ROUND(J859*H859,2)</f>
        <v>0</v>
      </c>
      <c r="S859" s="72"/>
      <c r="T859" s="200">
        <f>S859*H859</f>
        <v>0</v>
      </c>
      <c r="U859" s="200">
        <v>0</v>
      </c>
      <c r="V859" s="200">
        <f>U859*H859</f>
        <v>0</v>
      </c>
      <c r="W859" s="200">
        <v>0</v>
      </c>
      <c r="X859" s="201">
        <f>W859*H859</f>
        <v>0</v>
      </c>
      <c r="Y859" s="35"/>
      <c r="Z859" s="35"/>
      <c r="AA859" s="35"/>
      <c r="AB859" s="35"/>
      <c r="AC859" s="35"/>
      <c r="AD859" s="35"/>
      <c r="AE859" s="35"/>
      <c r="AR859" s="202" t="s">
        <v>232</v>
      </c>
      <c r="AT859" s="202" t="s">
        <v>224</v>
      </c>
      <c r="AU859" s="202" t="s">
        <v>84</v>
      </c>
      <c r="AY859" s="18" t="s">
        <v>140</v>
      </c>
      <c r="BE859" s="203">
        <f>IF(O859="základní",K859,0)</f>
        <v>0</v>
      </c>
      <c r="BF859" s="203">
        <f>IF(O859="snížená",K859,0)</f>
        <v>0</v>
      </c>
      <c r="BG859" s="203">
        <f>IF(O859="zákl. přenesená",K859,0)</f>
        <v>0</v>
      </c>
      <c r="BH859" s="203">
        <f>IF(O859="sníž. přenesená",K859,0)</f>
        <v>0</v>
      </c>
      <c r="BI859" s="203">
        <f>IF(O859="nulová",K859,0)</f>
        <v>0</v>
      </c>
      <c r="BJ859" s="18" t="s">
        <v>82</v>
      </c>
      <c r="BK859" s="203">
        <f>ROUND(P859*H859,2)</f>
        <v>0</v>
      </c>
      <c r="BL859" s="18" t="s">
        <v>191</v>
      </c>
      <c r="BM859" s="202" t="s">
        <v>831</v>
      </c>
    </row>
    <row r="860" spans="1:65" s="2" customFormat="1" ht="11.25">
      <c r="A860" s="35"/>
      <c r="B860" s="36"/>
      <c r="C860" s="37"/>
      <c r="D860" s="204" t="s">
        <v>148</v>
      </c>
      <c r="E860" s="37"/>
      <c r="F860" s="205" t="s">
        <v>830</v>
      </c>
      <c r="G860" s="37"/>
      <c r="H860" s="37"/>
      <c r="I860" s="206"/>
      <c r="J860" s="206"/>
      <c r="K860" s="37"/>
      <c r="L860" s="37"/>
      <c r="M860" s="40"/>
      <c r="N860" s="207"/>
      <c r="O860" s="208"/>
      <c r="P860" s="72"/>
      <c r="Q860" s="72"/>
      <c r="R860" s="72"/>
      <c r="S860" s="72"/>
      <c r="T860" s="72"/>
      <c r="U860" s="72"/>
      <c r="V860" s="72"/>
      <c r="W860" s="72"/>
      <c r="X860" s="73"/>
      <c r="Y860" s="35"/>
      <c r="Z860" s="35"/>
      <c r="AA860" s="35"/>
      <c r="AB860" s="35"/>
      <c r="AC860" s="35"/>
      <c r="AD860" s="35"/>
      <c r="AE860" s="35"/>
      <c r="AT860" s="18" t="s">
        <v>148</v>
      </c>
      <c r="AU860" s="18" t="s">
        <v>84</v>
      </c>
    </row>
    <row r="861" spans="1:65" s="13" customFormat="1" ht="11.25">
      <c r="B861" s="209"/>
      <c r="C861" s="210"/>
      <c r="D861" s="204" t="s">
        <v>149</v>
      </c>
      <c r="E861" s="211" t="s">
        <v>1</v>
      </c>
      <c r="F861" s="212" t="s">
        <v>816</v>
      </c>
      <c r="G861" s="210"/>
      <c r="H861" s="211" t="s">
        <v>1</v>
      </c>
      <c r="I861" s="213"/>
      <c r="J861" s="213"/>
      <c r="K861" s="210"/>
      <c r="L861" s="210"/>
      <c r="M861" s="214"/>
      <c r="N861" s="215"/>
      <c r="O861" s="216"/>
      <c r="P861" s="216"/>
      <c r="Q861" s="216"/>
      <c r="R861" s="216"/>
      <c r="S861" s="216"/>
      <c r="T861" s="216"/>
      <c r="U861" s="216"/>
      <c r="V861" s="216"/>
      <c r="W861" s="216"/>
      <c r="X861" s="217"/>
      <c r="AT861" s="218" t="s">
        <v>149</v>
      </c>
      <c r="AU861" s="218" t="s">
        <v>84</v>
      </c>
      <c r="AV861" s="13" t="s">
        <v>82</v>
      </c>
      <c r="AW861" s="13" t="s">
        <v>5</v>
      </c>
      <c r="AX861" s="13" t="s">
        <v>74</v>
      </c>
      <c r="AY861" s="218" t="s">
        <v>140</v>
      </c>
    </row>
    <row r="862" spans="1:65" s="14" customFormat="1" ht="11.25">
      <c r="B862" s="219"/>
      <c r="C862" s="220"/>
      <c r="D862" s="204" t="s">
        <v>149</v>
      </c>
      <c r="E862" s="221" t="s">
        <v>1</v>
      </c>
      <c r="F862" s="222" t="s">
        <v>778</v>
      </c>
      <c r="G862" s="220"/>
      <c r="H862" s="223">
        <v>51.62</v>
      </c>
      <c r="I862" s="224"/>
      <c r="J862" s="224"/>
      <c r="K862" s="220"/>
      <c r="L862" s="220"/>
      <c r="M862" s="225"/>
      <c r="N862" s="226"/>
      <c r="O862" s="227"/>
      <c r="P862" s="227"/>
      <c r="Q862" s="227"/>
      <c r="R862" s="227"/>
      <c r="S862" s="227"/>
      <c r="T862" s="227"/>
      <c r="U862" s="227"/>
      <c r="V862" s="227"/>
      <c r="W862" s="227"/>
      <c r="X862" s="228"/>
      <c r="AT862" s="229" t="s">
        <v>149</v>
      </c>
      <c r="AU862" s="229" t="s">
        <v>84</v>
      </c>
      <c r="AV862" s="14" t="s">
        <v>84</v>
      </c>
      <c r="AW862" s="14" t="s">
        <v>5</v>
      </c>
      <c r="AX862" s="14" t="s">
        <v>74</v>
      </c>
      <c r="AY862" s="229" t="s">
        <v>140</v>
      </c>
    </row>
    <row r="863" spans="1:65" s="15" customFormat="1" ht="11.25">
      <c r="B863" s="230"/>
      <c r="C863" s="231"/>
      <c r="D863" s="204" t="s">
        <v>149</v>
      </c>
      <c r="E863" s="232" t="s">
        <v>1</v>
      </c>
      <c r="F863" s="233" t="s">
        <v>152</v>
      </c>
      <c r="G863" s="231"/>
      <c r="H863" s="234">
        <v>51.62</v>
      </c>
      <c r="I863" s="235"/>
      <c r="J863" s="235"/>
      <c r="K863" s="231"/>
      <c r="L863" s="231"/>
      <c r="M863" s="236"/>
      <c r="N863" s="237"/>
      <c r="O863" s="238"/>
      <c r="P863" s="238"/>
      <c r="Q863" s="238"/>
      <c r="R863" s="238"/>
      <c r="S863" s="238"/>
      <c r="T863" s="238"/>
      <c r="U863" s="238"/>
      <c r="V863" s="238"/>
      <c r="W863" s="238"/>
      <c r="X863" s="239"/>
      <c r="AT863" s="240" t="s">
        <v>149</v>
      </c>
      <c r="AU863" s="240" t="s">
        <v>84</v>
      </c>
      <c r="AV863" s="15" t="s">
        <v>153</v>
      </c>
      <c r="AW863" s="15" t="s">
        <v>5</v>
      </c>
      <c r="AX863" s="15" t="s">
        <v>74</v>
      </c>
      <c r="AY863" s="240" t="s">
        <v>140</v>
      </c>
    </row>
    <row r="864" spans="1:65" s="16" customFormat="1" ht="11.25">
      <c r="B864" s="241"/>
      <c r="C864" s="242"/>
      <c r="D864" s="204" t="s">
        <v>149</v>
      </c>
      <c r="E864" s="243" t="s">
        <v>1</v>
      </c>
      <c r="F864" s="244" t="s">
        <v>154</v>
      </c>
      <c r="G864" s="242"/>
      <c r="H864" s="245">
        <v>51.62</v>
      </c>
      <c r="I864" s="246"/>
      <c r="J864" s="246"/>
      <c r="K864" s="242"/>
      <c r="L864" s="242"/>
      <c r="M864" s="247"/>
      <c r="N864" s="248"/>
      <c r="O864" s="249"/>
      <c r="P864" s="249"/>
      <c r="Q864" s="249"/>
      <c r="R864" s="249"/>
      <c r="S864" s="249"/>
      <c r="T864" s="249"/>
      <c r="U864" s="249"/>
      <c r="V864" s="249"/>
      <c r="W864" s="249"/>
      <c r="X864" s="250"/>
      <c r="AT864" s="251" t="s">
        <v>149</v>
      </c>
      <c r="AU864" s="251" t="s">
        <v>84</v>
      </c>
      <c r="AV864" s="16" t="s">
        <v>147</v>
      </c>
      <c r="AW864" s="16" t="s">
        <v>5</v>
      </c>
      <c r="AX864" s="16" t="s">
        <v>82</v>
      </c>
      <c r="AY864" s="251" t="s">
        <v>140</v>
      </c>
    </row>
    <row r="865" spans="1:65" s="2" customFormat="1" ht="44.25" customHeight="1">
      <c r="A865" s="35"/>
      <c r="B865" s="36"/>
      <c r="C865" s="190" t="s">
        <v>492</v>
      </c>
      <c r="D865" s="190" t="s">
        <v>142</v>
      </c>
      <c r="E865" s="191" t="s">
        <v>832</v>
      </c>
      <c r="F865" s="192" t="s">
        <v>833</v>
      </c>
      <c r="G865" s="193" t="s">
        <v>379</v>
      </c>
      <c r="H865" s="194">
        <v>5</v>
      </c>
      <c r="I865" s="195"/>
      <c r="J865" s="195"/>
      <c r="K865" s="196">
        <f>ROUND(P865*H865,2)</f>
        <v>0</v>
      </c>
      <c r="L865" s="192" t="s">
        <v>146</v>
      </c>
      <c r="M865" s="40"/>
      <c r="N865" s="197" t="s">
        <v>1</v>
      </c>
      <c r="O865" s="198" t="s">
        <v>37</v>
      </c>
      <c r="P865" s="199">
        <f>I865+J865</f>
        <v>0</v>
      </c>
      <c r="Q865" s="199">
        <f>ROUND(I865*H865,2)</f>
        <v>0</v>
      </c>
      <c r="R865" s="199">
        <f>ROUND(J865*H865,2)</f>
        <v>0</v>
      </c>
      <c r="S865" s="72"/>
      <c r="T865" s="200">
        <f>S865*H865</f>
        <v>0</v>
      </c>
      <c r="U865" s="200">
        <v>0</v>
      </c>
      <c r="V865" s="200">
        <f>U865*H865</f>
        <v>0</v>
      </c>
      <c r="W865" s="200">
        <v>0</v>
      </c>
      <c r="X865" s="201">
        <f>W865*H865</f>
        <v>0</v>
      </c>
      <c r="Y865" s="35"/>
      <c r="Z865" s="35"/>
      <c r="AA865" s="35"/>
      <c r="AB865" s="35"/>
      <c r="AC865" s="35"/>
      <c r="AD865" s="35"/>
      <c r="AE865" s="35"/>
      <c r="AR865" s="202" t="s">
        <v>191</v>
      </c>
      <c r="AT865" s="202" t="s">
        <v>142</v>
      </c>
      <c r="AU865" s="202" t="s">
        <v>84</v>
      </c>
      <c r="AY865" s="18" t="s">
        <v>140</v>
      </c>
      <c r="BE865" s="203">
        <f>IF(O865="základní",K865,0)</f>
        <v>0</v>
      </c>
      <c r="BF865" s="203">
        <f>IF(O865="snížená",K865,0)</f>
        <v>0</v>
      </c>
      <c r="BG865" s="203">
        <f>IF(O865="zákl. přenesená",K865,0)</f>
        <v>0</v>
      </c>
      <c r="BH865" s="203">
        <f>IF(O865="sníž. přenesená",K865,0)</f>
        <v>0</v>
      </c>
      <c r="BI865" s="203">
        <f>IF(O865="nulová",K865,0)</f>
        <v>0</v>
      </c>
      <c r="BJ865" s="18" t="s">
        <v>82</v>
      </c>
      <c r="BK865" s="203">
        <f>ROUND(P865*H865,2)</f>
        <v>0</v>
      </c>
      <c r="BL865" s="18" t="s">
        <v>191</v>
      </c>
      <c r="BM865" s="202" t="s">
        <v>834</v>
      </c>
    </row>
    <row r="866" spans="1:65" s="2" customFormat="1" ht="29.25">
      <c r="A866" s="35"/>
      <c r="B866" s="36"/>
      <c r="C866" s="37"/>
      <c r="D866" s="204" t="s">
        <v>148</v>
      </c>
      <c r="E866" s="37"/>
      <c r="F866" s="205" t="s">
        <v>833</v>
      </c>
      <c r="G866" s="37"/>
      <c r="H866" s="37"/>
      <c r="I866" s="206"/>
      <c r="J866" s="206"/>
      <c r="K866" s="37"/>
      <c r="L866" s="37"/>
      <c r="M866" s="40"/>
      <c r="N866" s="207"/>
      <c r="O866" s="208"/>
      <c r="P866" s="72"/>
      <c r="Q866" s="72"/>
      <c r="R866" s="72"/>
      <c r="S866" s="72"/>
      <c r="T866" s="72"/>
      <c r="U866" s="72"/>
      <c r="V866" s="72"/>
      <c r="W866" s="72"/>
      <c r="X866" s="73"/>
      <c r="Y866" s="35"/>
      <c r="Z866" s="35"/>
      <c r="AA866" s="35"/>
      <c r="AB866" s="35"/>
      <c r="AC866" s="35"/>
      <c r="AD866" s="35"/>
      <c r="AE866" s="35"/>
      <c r="AT866" s="18" t="s">
        <v>148</v>
      </c>
      <c r="AU866" s="18" t="s">
        <v>84</v>
      </c>
    </row>
    <row r="867" spans="1:65" s="14" customFormat="1" ht="11.25">
      <c r="B867" s="219"/>
      <c r="C867" s="220"/>
      <c r="D867" s="204" t="s">
        <v>149</v>
      </c>
      <c r="E867" s="221" t="s">
        <v>1</v>
      </c>
      <c r="F867" s="222" t="s">
        <v>835</v>
      </c>
      <c r="G867" s="220"/>
      <c r="H867" s="223">
        <v>5</v>
      </c>
      <c r="I867" s="224"/>
      <c r="J867" s="224"/>
      <c r="K867" s="220"/>
      <c r="L867" s="220"/>
      <c r="M867" s="225"/>
      <c r="N867" s="226"/>
      <c r="O867" s="227"/>
      <c r="P867" s="227"/>
      <c r="Q867" s="227"/>
      <c r="R867" s="227"/>
      <c r="S867" s="227"/>
      <c r="T867" s="227"/>
      <c r="U867" s="227"/>
      <c r="V867" s="227"/>
      <c r="W867" s="227"/>
      <c r="X867" s="228"/>
      <c r="AT867" s="229" t="s">
        <v>149</v>
      </c>
      <c r="AU867" s="229" t="s">
        <v>84</v>
      </c>
      <c r="AV867" s="14" t="s">
        <v>84</v>
      </c>
      <c r="AW867" s="14" t="s">
        <v>5</v>
      </c>
      <c r="AX867" s="14" t="s">
        <v>74</v>
      </c>
      <c r="AY867" s="229" t="s">
        <v>140</v>
      </c>
    </row>
    <row r="868" spans="1:65" s="15" customFormat="1" ht="11.25">
      <c r="B868" s="230"/>
      <c r="C868" s="231"/>
      <c r="D868" s="204" t="s">
        <v>149</v>
      </c>
      <c r="E868" s="232" t="s">
        <v>1</v>
      </c>
      <c r="F868" s="233" t="s">
        <v>152</v>
      </c>
      <c r="G868" s="231"/>
      <c r="H868" s="234">
        <v>5</v>
      </c>
      <c r="I868" s="235"/>
      <c r="J868" s="235"/>
      <c r="K868" s="231"/>
      <c r="L868" s="231"/>
      <c r="M868" s="236"/>
      <c r="N868" s="237"/>
      <c r="O868" s="238"/>
      <c r="P868" s="238"/>
      <c r="Q868" s="238"/>
      <c r="R868" s="238"/>
      <c r="S868" s="238"/>
      <c r="T868" s="238"/>
      <c r="U868" s="238"/>
      <c r="V868" s="238"/>
      <c r="W868" s="238"/>
      <c r="X868" s="239"/>
      <c r="AT868" s="240" t="s">
        <v>149</v>
      </c>
      <c r="AU868" s="240" t="s">
        <v>84</v>
      </c>
      <c r="AV868" s="15" t="s">
        <v>153</v>
      </c>
      <c r="AW868" s="15" t="s">
        <v>5</v>
      </c>
      <c r="AX868" s="15" t="s">
        <v>74</v>
      </c>
      <c r="AY868" s="240" t="s">
        <v>140</v>
      </c>
    </row>
    <row r="869" spans="1:65" s="16" customFormat="1" ht="11.25">
      <c r="B869" s="241"/>
      <c r="C869" s="242"/>
      <c r="D869" s="204" t="s">
        <v>149</v>
      </c>
      <c r="E869" s="243" t="s">
        <v>1</v>
      </c>
      <c r="F869" s="244" t="s">
        <v>154</v>
      </c>
      <c r="G869" s="242"/>
      <c r="H869" s="245">
        <v>5</v>
      </c>
      <c r="I869" s="246"/>
      <c r="J869" s="246"/>
      <c r="K869" s="242"/>
      <c r="L869" s="242"/>
      <c r="M869" s="247"/>
      <c r="N869" s="248"/>
      <c r="O869" s="249"/>
      <c r="P869" s="249"/>
      <c r="Q869" s="249"/>
      <c r="R869" s="249"/>
      <c r="S869" s="249"/>
      <c r="T869" s="249"/>
      <c r="U869" s="249"/>
      <c r="V869" s="249"/>
      <c r="W869" s="249"/>
      <c r="X869" s="250"/>
      <c r="AT869" s="251" t="s">
        <v>149</v>
      </c>
      <c r="AU869" s="251" t="s">
        <v>84</v>
      </c>
      <c r="AV869" s="16" t="s">
        <v>147</v>
      </c>
      <c r="AW869" s="16" t="s">
        <v>5</v>
      </c>
      <c r="AX869" s="16" t="s">
        <v>82</v>
      </c>
      <c r="AY869" s="251" t="s">
        <v>140</v>
      </c>
    </row>
    <row r="870" spans="1:65" s="2" customFormat="1" ht="16.5" customHeight="1">
      <c r="A870" s="35"/>
      <c r="B870" s="36"/>
      <c r="C870" s="252" t="s">
        <v>836</v>
      </c>
      <c r="D870" s="252" t="s">
        <v>224</v>
      </c>
      <c r="E870" s="253" t="s">
        <v>837</v>
      </c>
      <c r="F870" s="254" t="s">
        <v>838</v>
      </c>
      <c r="G870" s="255" t="s">
        <v>379</v>
      </c>
      <c r="H870" s="256">
        <v>5</v>
      </c>
      <c r="I870" s="257"/>
      <c r="J870" s="258"/>
      <c r="K870" s="259">
        <f>ROUND(P870*H870,2)</f>
        <v>0</v>
      </c>
      <c r="L870" s="254" t="s">
        <v>1</v>
      </c>
      <c r="M870" s="260"/>
      <c r="N870" s="261" t="s">
        <v>1</v>
      </c>
      <c r="O870" s="198" t="s">
        <v>37</v>
      </c>
      <c r="P870" s="199">
        <f>I870+J870</f>
        <v>0</v>
      </c>
      <c r="Q870" s="199">
        <f>ROUND(I870*H870,2)</f>
        <v>0</v>
      </c>
      <c r="R870" s="199">
        <f>ROUND(J870*H870,2)</f>
        <v>0</v>
      </c>
      <c r="S870" s="72"/>
      <c r="T870" s="200">
        <f>S870*H870</f>
        <v>0</v>
      </c>
      <c r="U870" s="200">
        <v>0</v>
      </c>
      <c r="V870" s="200">
        <f>U870*H870</f>
        <v>0</v>
      </c>
      <c r="W870" s="200">
        <v>0</v>
      </c>
      <c r="X870" s="201">
        <f>W870*H870</f>
        <v>0</v>
      </c>
      <c r="Y870" s="35"/>
      <c r="Z870" s="35"/>
      <c r="AA870" s="35"/>
      <c r="AB870" s="35"/>
      <c r="AC870" s="35"/>
      <c r="AD870" s="35"/>
      <c r="AE870" s="35"/>
      <c r="AR870" s="202" t="s">
        <v>232</v>
      </c>
      <c r="AT870" s="202" t="s">
        <v>224</v>
      </c>
      <c r="AU870" s="202" t="s">
        <v>84</v>
      </c>
      <c r="AY870" s="18" t="s">
        <v>140</v>
      </c>
      <c r="BE870" s="203">
        <f>IF(O870="základní",K870,0)</f>
        <v>0</v>
      </c>
      <c r="BF870" s="203">
        <f>IF(O870="snížená",K870,0)</f>
        <v>0</v>
      </c>
      <c r="BG870" s="203">
        <f>IF(O870="zákl. přenesená",K870,0)</f>
        <v>0</v>
      </c>
      <c r="BH870" s="203">
        <f>IF(O870="sníž. přenesená",K870,0)</f>
        <v>0</v>
      </c>
      <c r="BI870" s="203">
        <f>IF(O870="nulová",K870,0)</f>
        <v>0</v>
      </c>
      <c r="BJ870" s="18" t="s">
        <v>82</v>
      </c>
      <c r="BK870" s="203">
        <f>ROUND(P870*H870,2)</f>
        <v>0</v>
      </c>
      <c r="BL870" s="18" t="s">
        <v>191</v>
      </c>
      <c r="BM870" s="202" t="s">
        <v>839</v>
      </c>
    </row>
    <row r="871" spans="1:65" s="2" customFormat="1" ht="11.25">
      <c r="A871" s="35"/>
      <c r="B871" s="36"/>
      <c r="C871" s="37"/>
      <c r="D871" s="204" t="s">
        <v>148</v>
      </c>
      <c r="E871" s="37"/>
      <c r="F871" s="205" t="s">
        <v>838</v>
      </c>
      <c r="G871" s="37"/>
      <c r="H871" s="37"/>
      <c r="I871" s="206"/>
      <c r="J871" s="206"/>
      <c r="K871" s="37"/>
      <c r="L871" s="37"/>
      <c r="M871" s="40"/>
      <c r="N871" s="207"/>
      <c r="O871" s="208"/>
      <c r="P871" s="72"/>
      <c r="Q871" s="72"/>
      <c r="R871" s="72"/>
      <c r="S871" s="72"/>
      <c r="T871" s="72"/>
      <c r="U871" s="72"/>
      <c r="V871" s="72"/>
      <c r="W871" s="72"/>
      <c r="X871" s="73"/>
      <c r="Y871" s="35"/>
      <c r="Z871" s="35"/>
      <c r="AA871" s="35"/>
      <c r="AB871" s="35"/>
      <c r="AC871" s="35"/>
      <c r="AD871" s="35"/>
      <c r="AE871" s="35"/>
      <c r="AT871" s="18" t="s">
        <v>148</v>
      </c>
      <c r="AU871" s="18" t="s">
        <v>84</v>
      </c>
    </row>
    <row r="872" spans="1:65" s="14" customFormat="1" ht="11.25">
      <c r="B872" s="219"/>
      <c r="C872" s="220"/>
      <c r="D872" s="204" t="s">
        <v>149</v>
      </c>
      <c r="E872" s="221" t="s">
        <v>1</v>
      </c>
      <c r="F872" s="222" t="s">
        <v>835</v>
      </c>
      <c r="G872" s="220"/>
      <c r="H872" s="223">
        <v>5</v>
      </c>
      <c r="I872" s="224"/>
      <c r="J872" s="224"/>
      <c r="K872" s="220"/>
      <c r="L872" s="220"/>
      <c r="M872" s="225"/>
      <c r="N872" s="226"/>
      <c r="O872" s="227"/>
      <c r="P872" s="227"/>
      <c r="Q872" s="227"/>
      <c r="R872" s="227"/>
      <c r="S872" s="227"/>
      <c r="T872" s="227"/>
      <c r="U872" s="227"/>
      <c r="V872" s="227"/>
      <c r="W872" s="227"/>
      <c r="X872" s="228"/>
      <c r="AT872" s="229" t="s">
        <v>149</v>
      </c>
      <c r="AU872" s="229" t="s">
        <v>84</v>
      </c>
      <c r="AV872" s="14" t="s">
        <v>84</v>
      </c>
      <c r="AW872" s="14" t="s">
        <v>5</v>
      </c>
      <c r="AX872" s="14" t="s">
        <v>74</v>
      </c>
      <c r="AY872" s="229" t="s">
        <v>140</v>
      </c>
    </row>
    <row r="873" spans="1:65" s="15" customFormat="1" ht="11.25">
      <c r="B873" s="230"/>
      <c r="C873" s="231"/>
      <c r="D873" s="204" t="s">
        <v>149</v>
      </c>
      <c r="E873" s="232" t="s">
        <v>1</v>
      </c>
      <c r="F873" s="233" t="s">
        <v>152</v>
      </c>
      <c r="G873" s="231"/>
      <c r="H873" s="234">
        <v>5</v>
      </c>
      <c r="I873" s="235"/>
      <c r="J873" s="235"/>
      <c r="K873" s="231"/>
      <c r="L873" s="231"/>
      <c r="M873" s="236"/>
      <c r="N873" s="237"/>
      <c r="O873" s="238"/>
      <c r="P873" s="238"/>
      <c r="Q873" s="238"/>
      <c r="R873" s="238"/>
      <c r="S873" s="238"/>
      <c r="T873" s="238"/>
      <c r="U873" s="238"/>
      <c r="V873" s="238"/>
      <c r="W873" s="238"/>
      <c r="X873" s="239"/>
      <c r="AT873" s="240" t="s">
        <v>149</v>
      </c>
      <c r="AU873" s="240" t="s">
        <v>84</v>
      </c>
      <c r="AV873" s="15" t="s">
        <v>153</v>
      </c>
      <c r="AW873" s="15" t="s">
        <v>5</v>
      </c>
      <c r="AX873" s="15" t="s">
        <v>74</v>
      </c>
      <c r="AY873" s="240" t="s">
        <v>140</v>
      </c>
    </row>
    <row r="874" spans="1:65" s="16" customFormat="1" ht="11.25">
      <c r="B874" s="241"/>
      <c r="C874" s="242"/>
      <c r="D874" s="204" t="s">
        <v>149</v>
      </c>
      <c r="E874" s="243" t="s">
        <v>1</v>
      </c>
      <c r="F874" s="244" t="s">
        <v>154</v>
      </c>
      <c r="G874" s="242"/>
      <c r="H874" s="245">
        <v>5</v>
      </c>
      <c r="I874" s="246"/>
      <c r="J874" s="246"/>
      <c r="K874" s="242"/>
      <c r="L874" s="242"/>
      <c r="M874" s="247"/>
      <c r="N874" s="248"/>
      <c r="O874" s="249"/>
      <c r="P874" s="249"/>
      <c r="Q874" s="249"/>
      <c r="R874" s="249"/>
      <c r="S874" s="249"/>
      <c r="T874" s="249"/>
      <c r="U874" s="249"/>
      <c r="V874" s="249"/>
      <c r="W874" s="249"/>
      <c r="X874" s="250"/>
      <c r="AT874" s="251" t="s">
        <v>149</v>
      </c>
      <c r="AU874" s="251" t="s">
        <v>84</v>
      </c>
      <c r="AV874" s="16" t="s">
        <v>147</v>
      </c>
      <c r="AW874" s="16" t="s">
        <v>5</v>
      </c>
      <c r="AX874" s="16" t="s">
        <v>82</v>
      </c>
      <c r="AY874" s="251" t="s">
        <v>140</v>
      </c>
    </row>
    <row r="875" spans="1:65" s="2" customFormat="1" ht="36">
      <c r="A875" s="35"/>
      <c r="B875" s="36"/>
      <c r="C875" s="190" t="s">
        <v>500</v>
      </c>
      <c r="D875" s="190" t="s">
        <v>142</v>
      </c>
      <c r="E875" s="191" t="s">
        <v>840</v>
      </c>
      <c r="F875" s="192" t="s">
        <v>841</v>
      </c>
      <c r="G875" s="193" t="s">
        <v>317</v>
      </c>
      <c r="H875" s="194">
        <v>26.25</v>
      </c>
      <c r="I875" s="195"/>
      <c r="J875" s="195"/>
      <c r="K875" s="196">
        <f>ROUND(P875*H875,2)</f>
        <v>0</v>
      </c>
      <c r="L875" s="192" t="s">
        <v>146</v>
      </c>
      <c r="M875" s="40"/>
      <c r="N875" s="197" t="s">
        <v>1</v>
      </c>
      <c r="O875" s="198" t="s">
        <v>37</v>
      </c>
      <c r="P875" s="199">
        <f>I875+J875</f>
        <v>0</v>
      </c>
      <c r="Q875" s="199">
        <f>ROUND(I875*H875,2)</f>
        <v>0</v>
      </c>
      <c r="R875" s="199">
        <f>ROUND(J875*H875,2)</f>
        <v>0</v>
      </c>
      <c r="S875" s="72"/>
      <c r="T875" s="200">
        <f>S875*H875</f>
        <v>0</v>
      </c>
      <c r="U875" s="200">
        <v>0</v>
      </c>
      <c r="V875" s="200">
        <f>U875*H875</f>
        <v>0</v>
      </c>
      <c r="W875" s="200">
        <v>0</v>
      </c>
      <c r="X875" s="201">
        <f>W875*H875</f>
        <v>0</v>
      </c>
      <c r="Y875" s="35"/>
      <c r="Z875" s="35"/>
      <c r="AA875" s="35"/>
      <c r="AB875" s="35"/>
      <c r="AC875" s="35"/>
      <c r="AD875" s="35"/>
      <c r="AE875" s="35"/>
      <c r="AR875" s="202" t="s">
        <v>191</v>
      </c>
      <c r="AT875" s="202" t="s">
        <v>142</v>
      </c>
      <c r="AU875" s="202" t="s">
        <v>84</v>
      </c>
      <c r="AY875" s="18" t="s">
        <v>140</v>
      </c>
      <c r="BE875" s="203">
        <f>IF(O875="základní",K875,0)</f>
        <v>0</v>
      </c>
      <c r="BF875" s="203">
        <f>IF(O875="snížená",K875,0)</f>
        <v>0</v>
      </c>
      <c r="BG875" s="203">
        <f>IF(O875="zákl. přenesená",K875,0)</f>
        <v>0</v>
      </c>
      <c r="BH875" s="203">
        <f>IF(O875="sníž. přenesená",K875,0)</f>
        <v>0</v>
      </c>
      <c r="BI875" s="203">
        <f>IF(O875="nulová",K875,0)</f>
        <v>0</v>
      </c>
      <c r="BJ875" s="18" t="s">
        <v>82</v>
      </c>
      <c r="BK875" s="203">
        <f>ROUND(P875*H875,2)</f>
        <v>0</v>
      </c>
      <c r="BL875" s="18" t="s">
        <v>191</v>
      </c>
      <c r="BM875" s="202" t="s">
        <v>842</v>
      </c>
    </row>
    <row r="876" spans="1:65" s="2" customFormat="1" ht="19.5">
      <c r="A876" s="35"/>
      <c r="B876" s="36"/>
      <c r="C876" s="37"/>
      <c r="D876" s="204" t="s">
        <v>148</v>
      </c>
      <c r="E876" s="37"/>
      <c r="F876" s="205" t="s">
        <v>841</v>
      </c>
      <c r="G876" s="37"/>
      <c r="H876" s="37"/>
      <c r="I876" s="206"/>
      <c r="J876" s="206"/>
      <c r="K876" s="37"/>
      <c r="L876" s="37"/>
      <c r="M876" s="40"/>
      <c r="N876" s="207"/>
      <c r="O876" s="208"/>
      <c r="P876" s="72"/>
      <c r="Q876" s="72"/>
      <c r="R876" s="72"/>
      <c r="S876" s="72"/>
      <c r="T876" s="72"/>
      <c r="U876" s="72"/>
      <c r="V876" s="72"/>
      <c r="W876" s="72"/>
      <c r="X876" s="73"/>
      <c r="Y876" s="35"/>
      <c r="Z876" s="35"/>
      <c r="AA876" s="35"/>
      <c r="AB876" s="35"/>
      <c r="AC876" s="35"/>
      <c r="AD876" s="35"/>
      <c r="AE876" s="35"/>
      <c r="AT876" s="18" t="s">
        <v>148</v>
      </c>
      <c r="AU876" s="18" t="s">
        <v>84</v>
      </c>
    </row>
    <row r="877" spans="1:65" s="13" customFormat="1" ht="11.25">
      <c r="B877" s="209"/>
      <c r="C877" s="210"/>
      <c r="D877" s="204" t="s">
        <v>149</v>
      </c>
      <c r="E877" s="211" t="s">
        <v>1</v>
      </c>
      <c r="F877" s="212" t="s">
        <v>843</v>
      </c>
      <c r="G877" s="210"/>
      <c r="H877" s="211" t="s">
        <v>1</v>
      </c>
      <c r="I877" s="213"/>
      <c r="J877" s="213"/>
      <c r="K877" s="210"/>
      <c r="L877" s="210"/>
      <c r="M877" s="214"/>
      <c r="N877" s="215"/>
      <c r="O877" s="216"/>
      <c r="P877" s="216"/>
      <c r="Q877" s="216"/>
      <c r="R877" s="216"/>
      <c r="S877" s="216"/>
      <c r="T877" s="216"/>
      <c r="U877" s="216"/>
      <c r="V877" s="216"/>
      <c r="W877" s="216"/>
      <c r="X877" s="217"/>
      <c r="AT877" s="218" t="s">
        <v>149</v>
      </c>
      <c r="AU877" s="218" t="s">
        <v>84</v>
      </c>
      <c r="AV877" s="13" t="s">
        <v>82</v>
      </c>
      <c r="AW877" s="13" t="s">
        <v>5</v>
      </c>
      <c r="AX877" s="13" t="s">
        <v>74</v>
      </c>
      <c r="AY877" s="218" t="s">
        <v>140</v>
      </c>
    </row>
    <row r="878" spans="1:65" s="13" customFormat="1" ht="11.25">
      <c r="B878" s="209"/>
      <c r="C878" s="210"/>
      <c r="D878" s="204" t="s">
        <v>149</v>
      </c>
      <c r="E878" s="211" t="s">
        <v>1</v>
      </c>
      <c r="F878" s="212" t="s">
        <v>844</v>
      </c>
      <c r="G878" s="210"/>
      <c r="H878" s="211" t="s">
        <v>1</v>
      </c>
      <c r="I878" s="213"/>
      <c r="J878" s="213"/>
      <c r="K878" s="210"/>
      <c r="L878" s="210"/>
      <c r="M878" s="214"/>
      <c r="N878" s="215"/>
      <c r="O878" s="216"/>
      <c r="P878" s="216"/>
      <c r="Q878" s="216"/>
      <c r="R878" s="216"/>
      <c r="S878" s="216"/>
      <c r="T878" s="216"/>
      <c r="U878" s="216"/>
      <c r="V878" s="216"/>
      <c r="W878" s="216"/>
      <c r="X878" s="217"/>
      <c r="AT878" s="218" t="s">
        <v>149</v>
      </c>
      <c r="AU878" s="218" t="s">
        <v>84</v>
      </c>
      <c r="AV878" s="13" t="s">
        <v>82</v>
      </c>
      <c r="AW878" s="13" t="s">
        <v>5</v>
      </c>
      <c r="AX878" s="13" t="s">
        <v>74</v>
      </c>
      <c r="AY878" s="218" t="s">
        <v>140</v>
      </c>
    </row>
    <row r="879" spans="1:65" s="14" customFormat="1" ht="11.25">
      <c r="B879" s="219"/>
      <c r="C879" s="220"/>
      <c r="D879" s="204" t="s">
        <v>149</v>
      </c>
      <c r="E879" s="221" t="s">
        <v>1</v>
      </c>
      <c r="F879" s="222" t="s">
        <v>845</v>
      </c>
      <c r="G879" s="220"/>
      <c r="H879" s="223">
        <v>26.25</v>
      </c>
      <c r="I879" s="224"/>
      <c r="J879" s="224"/>
      <c r="K879" s="220"/>
      <c r="L879" s="220"/>
      <c r="M879" s="225"/>
      <c r="N879" s="226"/>
      <c r="O879" s="227"/>
      <c r="P879" s="227"/>
      <c r="Q879" s="227"/>
      <c r="R879" s="227"/>
      <c r="S879" s="227"/>
      <c r="T879" s="227"/>
      <c r="U879" s="227"/>
      <c r="V879" s="227"/>
      <c r="W879" s="227"/>
      <c r="X879" s="228"/>
      <c r="AT879" s="229" t="s">
        <v>149</v>
      </c>
      <c r="AU879" s="229" t="s">
        <v>84</v>
      </c>
      <c r="AV879" s="14" t="s">
        <v>84</v>
      </c>
      <c r="AW879" s="14" t="s">
        <v>5</v>
      </c>
      <c r="AX879" s="14" t="s">
        <v>74</v>
      </c>
      <c r="AY879" s="229" t="s">
        <v>140</v>
      </c>
    </row>
    <row r="880" spans="1:65" s="15" customFormat="1" ht="11.25">
      <c r="B880" s="230"/>
      <c r="C880" s="231"/>
      <c r="D880" s="204" t="s">
        <v>149</v>
      </c>
      <c r="E880" s="232" t="s">
        <v>1</v>
      </c>
      <c r="F880" s="233" t="s">
        <v>152</v>
      </c>
      <c r="G880" s="231"/>
      <c r="H880" s="234">
        <v>26.25</v>
      </c>
      <c r="I880" s="235"/>
      <c r="J880" s="235"/>
      <c r="K880" s="231"/>
      <c r="L880" s="231"/>
      <c r="M880" s="236"/>
      <c r="N880" s="237"/>
      <c r="O880" s="238"/>
      <c r="P880" s="238"/>
      <c r="Q880" s="238"/>
      <c r="R880" s="238"/>
      <c r="S880" s="238"/>
      <c r="T880" s="238"/>
      <c r="U880" s="238"/>
      <c r="V880" s="238"/>
      <c r="W880" s="238"/>
      <c r="X880" s="239"/>
      <c r="AT880" s="240" t="s">
        <v>149</v>
      </c>
      <c r="AU880" s="240" t="s">
        <v>84</v>
      </c>
      <c r="AV880" s="15" t="s">
        <v>153</v>
      </c>
      <c r="AW880" s="15" t="s">
        <v>5</v>
      </c>
      <c r="AX880" s="15" t="s">
        <v>74</v>
      </c>
      <c r="AY880" s="240" t="s">
        <v>140</v>
      </c>
    </row>
    <row r="881" spans="1:65" s="16" customFormat="1" ht="11.25">
      <c r="B881" s="241"/>
      <c r="C881" s="242"/>
      <c r="D881" s="204" t="s">
        <v>149</v>
      </c>
      <c r="E881" s="243" t="s">
        <v>1</v>
      </c>
      <c r="F881" s="244" t="s">
        <v>154</v>
      </c>
      <c r="G881" s="242"/>
      <c r="H881" s="245">
        <v>26.25</v>
      </c>
      <c r="I881" s="246"/>
      <c r="J881" s="246"/>
      <c r="K881" s="242"/>
      <c r="L881" s="242"/>
      <c r="M881" s="247"/>
      <c r="N881" s="248"/>
      <c r="O881" s="249"/>
      <c r="P881" s="249"/>
      <c r="Q881" s="249"/>
      <c r="R881" s="249"/>
      <c r="S881" s="249"/>
      <c r="T881" s="249"/>
      <c r="U881" s="249"/>
      <c r="V881" s="249"/>
      <c r="W881" s="249"/>
      <c r="X881" s="250"/>
      <c r="AT881" s="251" t="s">
        <v>149</v>
      </c>
      <c r="AU881" s="251" t="s">
        <v>84</v>
      </c>
      <c r="AV881" s="16" t="s">
        <v>147</v>
      </c>
      <c r="AW881" s="16" t="s">
        <v>5</v>
      </c>
      <c r="AX881" s="16" t="s">
        <v>82</v>
      </c>
      <c r="AY881" s="251" t="s">
        <v>140</v>
      </c>
    </row>
    <row r="882" spans="1:65" s="2" customFormat="1" ht="16.5" customHeight="1">
      <c r="A882" s="35"/>
      <c r="B882" s="36"/>
      <c r="C882" s="252" t="s">
        <v>846</v>
      </c>
      <c r="D882" s="252" t="s">
        <v>224</v>
      </c>
      <c r="E882" s="253" t="s">
        <v>847</v>
      </c>
      <c r="F882" s="254" t="s">
        <v>848</v>
      </c>
      <c r="G882" s="255" t="s">
        <v>317</v>
      </c>
      <c r="H882" s="256">
        <v>26.25</v>
      </c>
      <c r="I882" s="257"/>
      <c r="J882" s="258"/>
      <c r="K882" s="259">
        <f>ROUND(P882*H882,2)</f>
        <v>0</v>
      </c>
      <c r="L882" s="254" t="s">
        <v>1</v>
      </c>
      <c r="M882" s="260"/>
      <c r="N882" s="261" t="s">
        <v>1</v>
      </c>
      <c r="O882" s="198" t="s">
        <v>37</v>
      </c>
      <c r="P882" s="199">
        <f>I882+J882</f>
        <v>0</v>
      </c>
      <c r="Q882" s="199">
        <f>ROUND(I882*H882,2)</f>
        <v>0</v>
      </c>
      <c r="R882" s="199">
        <f>ROUND(J882*H882,2)</f>
        <v>0</v>
      </c>
      <c r="S882" s="72"/>
      <c r="T882" s="200">
        <f>S882*H882</f>
        <v>0</v>
      </c>
      <c r="U882" s="200">
        <v>0</v>
      </c>
      <c r="V882" s="200">
        <f>U882*H882</f>
        <v>0</v>
      </c>
      <c r="W882" s="200">
        <v>0</v>
      </c>
      <c r="X882" s="201">
        <f>W882*H882</f>
        <v>0</v>
      </c>
      <c r="Y882" s="35"/>
      <c r="Z882" s="35"/>
      <c r="AA882" s="35"/>
      <c r="AB882" s="35"/>
      <c r="AC882" s="35"/>
      <c r="AD882" s="35"/>
      <c r="AE882" s="35"/>
      <c r="AR882" s="202" t="s">
        <v>232</v>
      </c>
      <c r="AT882" s="202" t="s">
        <v>224</v>
      </c>
      <c r="AU882" s="202" t="s">
        <v>84</v>
      </c>
      <c r="AY882" s="18" t="s">
        <v>140</v>
      </c>
      <c r="BE882" s="203">
        <f>IF(O882="základní",K882,0)</f>
        <v>0</v>
      </c>
      <c r="BF882" s="203">
        <f>IF(O882="snížená",K882,0)</f>
        <v>0</v>
      </c>
      <c r="BG882" s="203">
        <f>IF(O882="zákl. přenesená",K882,0)</f>
        <v>0</v>
      </c>
      <c r="BH882" s="203">
        <f>IF(O882="sníž. přenesená",K882,0)</f>
        <v>0</v>
      </c>
      <c r="BI882" s="203">
        <f>IF(O882="nulová",K882,0)</f>
        <v>0</v>
      </c>
      <c r="BJ882" s="18" t="s">
        <v>82</v>
      </c>
      <c r="BK882" s="203">
        <f>ROUND(P882*H882,2)</f>
        <v>0</v>
      </c>
      <c r="BL882" s="18" t="s">
        <v>191</v>
      </c>
      <c r="BM882" s="202" t="s">
        <v>849</v>
      </c>
    </row>
    <row r="883" spans="1:65" s="2" customFormat="1" ht="11.25">
      <c r="A883" s="35"/>
      <c r="B883" s="36"/>
      <c r="C883" s="37"/>
      <c r="D883" s="204" t="s">
        <v>148</v>
      </c>
      <c r="E883" s="37"/>
      <c r="F883" s="205" t="s">
        <v>848</v>
      </c>
      <c r="G883" s="37"/>
      <c r="H883" s="37"/>
      <c r="I883" s="206"/>
      <c r="J883" s="206"/>
      <c r="K883" s="37"/>
      <c r="L883" s="37"/>
      <c r="M883" s="40"/>
      <c r="N883" s="207"/>
      <c r="O883" s="208"/>
      <c r="P883" s="72"/>
      <c r="Q883" s="72"/>
      <c r="R883" s="72"/>
      <c r="S883" s="72"/>
      <c r="T883" s="72"/>
      <c r="U883" s="72"/>
      <c r="V883" s="72"/>
      <c r="W883" s="72"/>
      <c r="X883" s="73"/>
      <c r="Y883" s="35"/>
      <c r="Z883" s="35"/>
      <c r="AA883" s="35"/>
      <c r="AB883" s="35"/>
      <c r="AC883" s="35"/>
      <c r="AD883" s="35"/>
      <c r="AE883" s="35"/>
      <c r="AT883" s="18" t="s">
        <v>148</v>
      </c>
      <c r="AU883" s="18" t="s">
        <v>84</v>
      </c>
    </row>
    <row r="884" spans="1:65" s="13" customFormat="1" ht="11.25">
      <c r="B884" s="209"/>
      <c r="C884" s="210"/>
      <c r="D884" s="204" t="s">
        <v>149</v>
      </c>
      <c r="E884" s="211" t="s">
        <v>1</v>
      </c>
      <c r="F884" s="212" t="s">
        <v>850</v>
      </c>
      <c r="G884" s="210"/>
      <c r="H884" s="211" t="s">
        <v>1</v>
      </c>
      <c r="I884" s="213"/>
      <c r="J884" s="213"/>
      <c r="K884" s="210"/>
      <c r="L884" s="210"/>
      <c r="M884" s="214"/>
      <c r="N884" s="215"/>
      <c r="O884" s="216"/>
      <c r="P884" s="216"/>
      <c r="Q884" s="216"/>
      <c r="R884" s="216"/>
      <c r="S884" s="216"/>
      <c r="T884" s="216"/>
      <c r="U884" s="216"/>
      <c r="V884" s="216"/>
      <c r="W884" s="216"/>
      <c r="X884" s="217"/>
      <c r="AT884" s="218" t="s">
        <v>149</v>
      </c>
      <c r="AU884" s="218" t="s">
        <v>84</v>
      </c>
      <c r="AV884" s="13" t="s">
        <v>82</v>
      </c>
      <c r="AW884" s="13" t="s">
        <v>5</v>
      </c>
      <c r="AX884" s="13" t="s">
        <v>74</v>
      </c>
      <c r="AY884" s="218" t="s">
        <v>140</v>
      </c>
    </row>
    <row r="885" spans="1:65" s="14" customFormat="1" ht="11.25">
      <c r="B885" s="219"/>
      <c r="C885" s="220"/>
      <c r="D885" s="204" t="s">
        <v>149</v>
      </c>
      <c r="E885" s="221" t="s">
        <v>1</v>
      </c>
      <c r="F885" s="222" t="s">
        <v>851</v>
      </c>
      <c r="G885" s="220"/>
      <c r="H885" s="223">
        <v>26.25</v>
      </c>
      <c r="I885" s="224"/>
      <c r="J885" s="224"/>
      <c r="K885" s="220"/>
      <c r="L885" s="220"/>
      <c r="M885" s="225"/>
      <c r="N885" s="226"/>
      <c r="O885" s="227"/>
      <c r="P885" s="227"/>
      <c r="Q885" s="227"/>
      <c r="R885" s="227"/>
      <c r="S885" s="227"/>
      <c r="T885" s="227"/>
      <c r="U885" s="227"/>
      <c r="V885" s="227"/>
      <c r="W885" s="227"/>
      <c r="X885" s="228"/>
      <c r="AT885" s="229" t="s">
        <v>149</v>
      </c>
      <c r="AU885" s="229" t="s">
        <v>84</v>
      </c>
      <c r="AV885" s="14" t="s">
        <v>84</v>
      </c>
      <c r="AW885" s="14" t="s">
        <v>5</v>
      </c>
      <c r="AX885" s="14" t="s">
        <v>74</v>
      </c>
      <c r="AY885" s="229" t="s">
        <v>140</v>
      </c>
    </row>
    <row r="886" spans="1:65" s="15" customFormat="1" ht="11.25">
      <c r="B886" s="230"/>
      <c r="C886" s="231"/>
      <c r="D886" s="204" t="s">
        <v>149</v>
      </c>
      <c r="E886" s="232" t="s">
        <v>1</v>
      </c>
      <c r="F886" s="233" t="s">
        <v>152</v>
      </c>
      <c r="G886" s="231"/>
      <c r="H886" s="234">
        <v>26.25</v>
      </c>
      <c r="I886" s="235"/>
      <c r="J886" s="235"/>
      <c r="K886" s="231"/>
      <c r="L886" s="231"/>
      <c r="M886" s="236"/>
      <c r="N886" s="237"/>
      <c r="O886" s="238"/>
      <c r="P886" s="238"/>
      <c r="Q886" s="238"/>
      <c r="R886" s="238"/>
      <c r="S886" s="238"/>
      <c r="T886" s="238"/>
      <c r="U886" s="238"/>
      <c r="V886" s="238"/>
      <c r="W886" s="238"/>
      <c r="X886" s="239"/>
      <c r="AT886" s="240" t="s">
        <v>149</v>
      </c>
      <c r="AU886" s="240" t="s">
        <v>84</v>
      </c>
      <c r="AV886" s="15" t="s">
        <v>153</v>
      </c>
      <c r="AW886" s="15" t="s">
        <v>5</v>
      </c>
      <c r="AX886" s="15" t="s">
        <v>74</v>
      </c>
      <c r="AY886" s="240" t="s">
        <v>140</v>
      </c>
    </row>
    <row r="887" spans="1:65" s="16" customFormat="1" ht="11.25">
      <c r="B887" s="241"/>
      <c r="C887" s="242"/>
      <c r="D887" s="204" t="s">
        <v>149</v>
      </c>
      <c r="E887" s="243" t="s">
        <v>1</v>
      </c>
      <c r="F887" s="244" t="s">
        <v>154</v>
      </c>
      <c r="G887" s="242"/>
      <c r="H887" s="245">
        <v>26.25</v>
      </c>
      <c r="I887" s="246"/>
      <c r="J887" s="246"/>
      <c r="K887" s="242"/>
      <c r="L887" s="242"/>
      <c r="M887" s="247"/>
      <c r="N887" s="248"/>
      <c r="O887" s="249"/>
      <c r="P887" s="249"/>
      <c r="Q887" s="249"/>
      <c r="R887" s="249"/>
      <c r="S887" s="249"/>
      <c r="T887" s="249"/>
      <c r="U887" s="249"/>
      <c r="V887" s="249"/>
      <c r="W887" s="249"/>
      <c r="X887" s="250"/>
      <c r="AT887" s="251" t="s">
        <v>149</v>
      </c>
      <c r="AU887" s="251" t="s">
        <v>84</v>
      </c>
      <c r="AV887" s="16" t="s">
        <v>147</v>
      </c>
      <c r="AW887" s="16" t="s">
        <v>5</v>
      </c>
      <c r="AX887" s="16" t="s">
        <v>82</v>
      </c>
      <c r="AY887" s="251" t="s">
        <v>140</v>
      </c>
    </row>
    <row r="888" spans="1:65" s="2" customFormat="1" ht="16.5" customHeight="1">
      <c r="A888" s="35"/>
      <c r="B888" s="36"/>
      <c r="C888" s="252" t="s">
        <v>504</v>
      </c>
      <c r="D888" s="252" t="s">
        <v>224</v>
      </c>
      <c r="E888" s="253" t="s">
        <v>852</v>
      </c>
      <c r="F888" s="254" t="s">
        <v>853</v>
      </c>
      <c r="G888" s="255" t="s">
        <v>379</v>
      </c>
      <c r="H888" s="256">
        <v>16</v>
      </c>
      <c r="I888" s="257"/>
      <c r="J888" s="258"/>
      <c r="K888" s="259">
        <f>ROUND(P888*H888,2)</f>
        <v>0</v>
      </c>
      <c r="L888" s="254" t="s">
        <v>1</v>
      </c>
      <c r="M888" s="260"/>
      <c r="N888" s="261" t="s">
        <v>1</v>
      </c>
      <c r="O888" s="198" t="s">
        <v>37</v>
      </c>
      <c r="P888" s="199">
        <f>I888+J888</f>
        <v>0</v>
      </c>
      <c r="Q888" s="199">
        <f>ROUND(I888*H888,2)</f>
        <v>0</v>
      </c>
      <c r="R888" s="199">
        <f>ROUND(J888*H888,2)</f>
        <v>0</v>
      </c>
      <c r="S888" s="72"/>
      <c r="T888" s="200">
        <f>S888*H888</f>
        <v>0</v>
      </c>
      <c r="U888" s="200">
        <v>0</v>
      </c>
      <c r="V888" s="200">
        <f>U888*H888</f>
        <v>0</v>
      </c>
      <c r="W888" s="200">
        <v>0</v>
      </c>
      <c r="X888" s="201">
        <f>W888*H888</f>
        <v>0</v>
      </c>
      <c r="Y888" s="35"/>
      <c r="Z888" s="35"/>
      <c r="AA888" s="35"/>
      <c r="AB888" s="35"/>
      <c r="AC888" s="35"/>
      <c r="AD888" s="35"/>
      <c r="AE888" s="35"/>
      <c r="AR888" s="202" t="s">
        <v>232</v>
      </c>
      <c r="AT888" s="202" t="s">
        <v>224</v>
      </c>
      <c r="AU888" s="202" t="s">
        <v>84</v>
      </c>
      <c r="AY888" s="18" t="s">
        <v>140</v>
      </c>
      <c r="BE888" s="203">
        <f>IF(O888="základní",K888,0)</f>
        <v>0</v>
      </c>
      <c r="BF888" s="203">
        <f>IF(O888="snížená",K888,0)</f>
        <v>0</v>
      </c>
      <c r="BG888" s="203">
        <f>IF(O888="zákl. přenesená",K888,0)</f>
        <v>0</v>
      </c>
      <c r="BH888" s="203">
        <f>IF(O888="sníž. přenesená",K888,0)</f>
        <v>0</v>
      </c>
      <c r="BI888" s="203">
        <f>IF(O888="nulová",K888,0)</f>
        <v>0</v>
      </c>
      <c r="BJ888" s="18" t="s">
        <v>82</v>
      </c>
      <c r="BK888" s="203">
        <f>ROUND(P888*H888,2)</f>
        <v>0</v>
      </c>
      <c r="BL888" s="18" t="s">
        <v>191</v>
      </c>
      <c r="BM888" s="202" t="s">
        <v>854</v>
      </c>
    </row>
    <row r="889" spans="1:65" s="2" customFormat="1" ht="11.25">
      <c r="A889" s="35"/>
      <c r="B889" s="36"/>
      <c r="C889" s="37"/>
      <c r="D889" s="204" t="s">
        <v>148</v>
      </c>
      <c r="E889" s="37"/>
      <c r="F889" s="205" t="s">
        <v>853</v>
      </c>
      <c r="G889" s="37"/>
      <c r="H889" s="37"/>
      <c r="I889" s="206"/>
      <c r="J889" s="206"/>
      <c r="K889" s="37"/>
      <c r="L889" s="37"/>
      <c r="M889" s="40"/>
      <c r="N889" s="207"/>
      <c r="O889" s="208"/>
      <c r="P889" s="72"/>
      <c r="Q889" s="72"/>
      <c r="R889" s="72"/>
      <c r="S889" s="72"/>
      <c r="T889" s="72"/>
      <c r="U889" s="72"/>
      <c r="V889" s="72"/>
      <c r="W889" s="72"/>
      <c r="X889" s="73"/>
      <c r="Y889" s="35"/>
      <c r="Z889" s="35"/>
      <c r="AA889" s="35"/>
      <c r="AB889" s="35"/>
      <c r="AC889" s="35"/>
      <c r="AD889" s="35"/>
      <c r="AE889" s="35"/>
      <c r="AT889" s="18" t="s">
        <v>148</v>
      </c>
      <c r="AU889" s="18" t="s">
        <v>84</v>
      </c>
    </row>
    <row r="890" spans="1:65" s="13" customFormat="1" ht="11.25">
      <c r="B890" s="209"/>
      <c r="C890" s="210"/>
      <c r="D890" s="204" t="s">
        <v>149</v>
      </c>
      <c r="E890" s="211" t="s">
        <v>1</v>
      </c>
      <c r="F890" s="212" t="s">
        <v>855</v>
      </c>
      <c r="G890" s="210"/>
      <c r="H890" s="211" t="s">
        <v>1</v>
      </c>
      <c r="I890" s="213"/>
      <c r="J890" s="213"/>
      <c r="K890" s="210"/>
      <c r="L890" s="210"/>
      <c r="M890" s="214"/>
      <c r="N890" s="215"/>
      <c r="O890" s="216"/>
      <c r="P890" s="216"/>
      <c r="Q890" s="216"/>
      <c r="R890" s="216"/>
      <c r="S890" s="216"/>
      <c r="T890" s="216"/>
      <c r="U890" s="216"/>
      <c r="V890" s="216"/>
      <c r="W890" s="216"/>
      <c r="X890" s="217"/>
      <c r="AT890" s="218" t="s">
        <v>149</v>
      </c>
      <c r="AU890" s="218" t="s">
        <v>84</v>
      </c>
      <c r="AV890" s="13" t="s">
        <v>82</v>
      </c>
      <c r="AW890" s="13" t="s">
        <v>5</v>
      </c>
      <c r="AX890" s="13" t="s">
        <v>74</v>
      </c>
      <c r="AY890" s="218" t="s">
        <v>140</v>
      </c>
    </row>
    <row r="891" spans="1:65" s="14" customFormat="1" ht="11.25">
      <c r="B891" s="219"/>
      <c r="C891" s="220"/>
      <c r="D891" s="204" t="s">
        <v>149</v>
      </c>
      <c r="E891" s="221" t="s">
        <v>1</v>
      </c>
      <c r="F891" s="222" t="s">
        <v>856</v>
      </c>
      <c r="G891" s="220"/>
      <c r="H891" s="223">
        <v>16</v>
      </c>
      <c r="I891" s="224"/>
      <c r="J891" s="224"/>
      <c r="K891" s="220"/>
      <c r="L891" s="220"/>
      <c r="M891" s="225"/>
      <c r="N891" s="226"/>
      <c r="O891" s="227"/>
      <c r="P891" s="227"/>
      <c r="Q891" s="227"/>
      <c r="R891" s="227"/>
      <c r="S891" s="227"/>
      <c r="T891" s="227"/>
      <c r="U891" s="227"/>
      <c r="V891" s="227"/>
      <c r="W891" s="227"/>
      <c r="X891" s="228"/>
      <c r="AT891" s="229" t="s">
        <v>149</v>
      </c>
      <c r="AU891" s="229" t="s">
        <v>84</v>
      </c>
      <c r="AV891" s="14" t="s">
        <v>84</v>
      </c>
      <c r="AW891" s="14" t="s">
        <v>5</v>
      </c>
      <c r="AX891" s="14" t="s">
        <v>74</v>
      </c>
      <c r="AY891" s="229" t="s">
        <v>140</v>
      </c>
    </row>
    <row r="892" spans="1:65" s="15" customFormat="1" ht="11.25">
      <c r="B892" s="230"/>
      <c r="C892" s="231"/>
      <c r="D892" s="204" t="s">
        <v>149</v>
      </c>
      <c r="E892" s="232" t="s">
        <v>1</v>
      </c>
      <c r="F892" s="233" t="s">
        <v>152</v>
      </c>
      <c r="G892" s="231"/>
      <c r="H892" s="234">
        <v>16</v>
      </c>
      <c r="I892" s="235"/>
      <c r="J892" s="235"/>
      <c r="K892" s="231"/>
      <c r="L892" s="231"/>
      <c r="M892" s="236"/>
      <c r="N892" s="237"/>
      <c r="O892" s="238"/>
      <c r="P892" s="238"/>
      <c r="Q892" s="238"/>
      <c r="R892" s="238"/>
      <c r="S892" s="238"/>
      <c r="T892" s="238"/>
      <c r="U892" s="238"/>
      <c r="V892" s="238"/>
      <c r="W892" s="238"/>
      <c r="X892" s="239"/>
      <c r="AT892" s="240" t="s">
        <v>149</v>
      </c>
      <c r="AU892" s="240" t="s">
        <v>84</v>
      </c>
      <c r="AV892" s="15" t="s">
        <v>153</v>
      </c>
      <c r="AW892" s="15" t="s">
        <v>5</v>
      </c>
      <c r="AX892" s="15" t="s">
        <v>74</v>
      </c>
      <c r="AY892" s="240" t="s">
        <v>140</v>
      </c>
    </row>
    <row r="893" spans="1:65" s="16" customFormat="1" ht="11.25">
      <c r="B893" s="241"/>
      <c r="C893" s="242"/>
      <c r="D893" s="204" t="s">
        <v>149</v>
      </c>
      <c r="E893" s="243" t="s">
        <v>1</v>
      </c>
      <c r="F893" s="244" t="s">
        <v>154</v>
      </c>
      <c r="G893" s="242"/>
      <c r="H893" s="245">
        <v>16</v>
      </c>
      <c r="I893" s="246"/>
      <c r="J893" s="246"/>
      <c r="K893" s="242"/>
      <c r="L893" s="242"/>
      <c r="M893" s="247"/>
      <c r="N893" s="248"/>
      <c r="O893" s="249"/>
      <c r="P893" s="249"/>
      <c r="Q893" s="249"/>
      <c r="R893" s="249"/>
      <c r="S893" s="249"/>
      <c r="T893" s="249"/>
      <c r="U893" s="249"/>
      <c r="V893" s="249"/>
      <c r="W893" s="249"/>
      <c r="X893" s="250"/>
      <c r="AT893" s="251" t="s">
        <v>149</v>
      </c>
      <c r="AU893" s="251" t="s">
        <v>84</v>
      </c>
      <c r="AV893" s="16" t="s">
        <v>147</v>
      </c>
      <c r="AW893" s="16" t="s">
        <v>5</v>
      </c>
      <c r="AX893" s="16" t="s">
        <v>82</v>
      </c>
      <c r="AY893" s="251" t="s">
        <v>140</v>
      </c>
    </row>
    <row r="894" spans="1:65" s="2" customFormat="1" ht="16.5" customHeight="1">
      <c r="A894" s="35"/>
      <c r="B894" s="36"/>
      <c r="C894" s="252" t="s">
        <v>857</v>
      </c>
      <c r="D894" s="252" t="s">
        <v>224</v>
      </c>
      <c r="E894" s="253" t="s">
        <v>858</v>
      </c>
      <c r="F894" s="254" t="s">
        <v>859</v>
      </c>
      <c r="G894" s="255" t="s">
        <v>375</v>
      </c>
      <c r="H894" s="256">
        <v>10</v>
      </c>
      <c r="I894" s="257"/>
      <c r="J894" s="258"/>
      <c r="K894" s="259">
        <f>ROUND(P894*H894,2)</f>
        <v>0</v>
      </c>
      <c r="L894" s="254" t="s">
        <v>1</v>
      </c>
      <c r="M894" s="260"/>
      <c r="N894" s="261" t="s">
        <v>1</v>
      </c>
      <c r="O894" s="198" t="s">
        <v>37</v>
      </c>
      <c r="P894" s="199">
        <f>I894+J894</f>
        <v>0</v>
      </c>
      <c r="Q894" s="199">
        <f>ROUND(I894*H894,2)</f>
        <v>0</v>
      </c>
      <c r="R894" s="199">
        <f>ROUND(J894*H894,2)</f>
        <v>0</v>
      </c>
      <c r="S894" s="72"/>
      <c r="T894" s="200">
        <f>S894*H894</f>
        <v>0</v>
      </c>
      <c r="U894" s="200">
        <v>0</v>
      </c>
      <c r="V894" s="200">
        <f>U894*H894</f>
        <v>0</v>
      </c>
      <c r="W894" s="200">
        <v>0</v>
      </c>
      <c r="X894" s="201">
        <f>W894*H894</f>
        <v>0</v>
      </c>
      <c r="Y894" s="35"/>
      <c r="Z894" s="35"/>
      <c r="AA894" s="35"/>
      <c r="AB894" s="35"/>
      <c r="AC894" s="35"/>
      <c r="AD894" s="35"/>
      <c r="AE894" s="35"/>
      <c r="AR894" s="202" t="s">
        <v>232</v>
      </c>
      <c r="AT894" s="202" t="s">
        <v>224</v>
      </c>
      <c r="AU894" s="202" t="s">
        <v>84</v>
      </c>
      <c r="AY894" s="18" t="s">
        <v>140</v>
      </c>
      <c r="BE894" s="203">
        <f>IF(O894="základní",K894,0)</f>
        <v>0</v>
      </c>
      <c r="BF894" s="203">
        <f>IF(O894="snížená",K894,0)</f>
        <v>0</v>
      </c>
      <c r="BG894" s="203">
        <f>IF(O894="zákl. přenesená",K894,0)</f>
        <v>0</v>
      </c>
      <c r="BH894" s="203">
        <f>IF(O894="sníž. přenesená",K894,0)</f>
        <v>0</v>
      </c>
      <c r="BI894" s="203">
        <f>IF(O894="nulová",K894,0)</f>
        <v>0</v>
      </c>
      <c r="BJ894" s="18" t="s">
        <v>82</v>
      </c>
      <c r="BK894" s="203">
        <f>ROUND(P894*H894,2)</f>
        <v>0</v>
      </c>
      <c r="BL894" s="18" t="s">
        <v>191</v>
      </c>
      <c r="BM894" s="202" t="s">
        <v>860</v>
      </c>
    </row>
    <row r="895" spans="1:65" s="2" customFormat="1" ht="11.25">
      <c r="A895" s="35"/>
      <c r="B895" s="36"/>
      <c r="C895" s="37"/>
      <c r="D895" s="204" t="s">
        <v>148</v>
      </c>
      <c r="E895" s="37"/>
      <c r="F895" s="205" t="s">
        <v>859</v>
      </c>
      <c r="G895" s="37"/>
      <c r="H895" s="37"/>
      <c r="I895" s="206"/>
      <c r="J895" s="206"/>
      <c r="K895" s="37"/>
      <c r="L895" s="37"/>
      <c r="M895" s="40"/>
      <c r="N895" s="207"/>
      <c r="O895" s="208"/>
      <c r="P895" s="72"/>
      <c r="Q895" s="72"/>
      <c r="R895" s="72"/>
      <c r="S895" s="72"/>
      <c r="T895" s="72"/>
      <c r="U895" s="72"/>
      <c r="V895" s="72"/>
      <c r="W895" s="72"/>
      <c r="X895" s="73"/>
      <c r="Y895" s="35"/>
      <c r="Z895" s="35"/>
      <c r="AA895" s="35"/>
      <c r="AB895" s="35"/>
      <c r="AC895" s="35"/>
      <c r="AD895" s="35"/>
      <c r="AE895" s="35"/>
      <c r="AT895" s="18" t="s">
        <v>148</v>
      </c>
      <c r="AU895" s="18" t="s">
        <v>84</v>
      </c>
    </row>
    <row r="896" spans="1:65" s="13" customFormat="1" ht="11.25">
      <c r="B896" s="209"/>
      <c r="C896" s="210"/>
      <c r="D896" s="204" t="s">
        <v>149</v>
      </c>
      <c r="E896" s="211" t="s">
        <v>1</v>
      </c>
      <c r="F896" s="212" t="s">
        <v>855</v>
      </c>
      <c r="G896" s="210"/>
      <c r="H896" s="211" t="s">
        <v>1</v>
      </c>
      <c r="I896" s="213"/>
      <c r="J896" s="213"/>
      <c r="K896" s="210"/>
      <c r="L896" s="210"/>
      <c r="M896" s="214"/>
      <c r="N896" s="215"/>
      <c r="O896" s="216"/>
      <c r="P896" s="216"/>
      <c r="Q896" s="216"/>
      <c r="R896" s="216"/>
      <c r="S896" s="216"/>
      <c r="T896" s="216"/>
      <c r="U896" s="216"/>
      <c r="V896" s="216"/>
      <c r="W896" s="216"/>
      <c r="X896" s="217"/>
      <c r="AT896" s="218" t="s">
        <v>149</v>
      </c>
      <c r="AU896" s="218" t="s">
        <v>84</v>
      </c>
      <c r="AV896" s="13" t="s">
        <v>82</v>
      </c>
      <c r="AW896" s="13" t="s">
        <v>5</v>
      </c>
      <c r="AX896" s="13" t="s">
        <v>74</v>
      </c>
      <c r="AY896" s="218" t="s">
        <v>140</v>
      </c>
    </row>
    <row r="897" spans="1:65" s="14" customFormat="1" ht="11.25">
      <c r="B897" s="219"/>
      <c r="C897" s="220"/>
      <c r="D897" s="204" t="s">
        <v>149</v>
      </c>
      <c r="E897" s="221" t="s">
        <v>1</v>
      </c>
      <c r="F897" s="222" t="s">
        <v>861</v>
      </c>
      <c r="G897" s="220"/>
      <c r="H897" s="223">
        <v>10</v>
      </c>
      <c r="I897" s="224"/>
      <c r="J897" s="224"/>
      <c r="K897" s="220"/>
      <c r="L897" s="220"/>
      <c r="M897" s="225"/>
      <c r="N897" s="226"/>
      <c r="O897" s="227"/>
      <c r="P897" s="227"/>
      <c r="Q897" s="227"/>
      <c r="R897" s="227"/>
      <c r="S897" s="227"/>
      <c r="T897" s="227"/>
      <c r="U897" s="227"/>
      <c r="V897" s="227"/>
      <c r="W897" s="227"/>
      <c r="X897" s="228"/>
      <c r="AT897" s="229" t="s">
        <v>149</v>
      </c>
      <c r="AU897" s="229" t="s">
        <v>84</v>
      </c>
      <c r="AV897" s="14" t="s">
        <v>84</v>
      </c>
      <c r="AW897" s="14" t="s">
        <v>5</v>
      </c>
      <c r="AX897" s="14" t="s">
        <v>74</v>
      </c>
      <c r="AY897" s="229" t="s">
        <v>140</v>
      </c>
    </row>
    <row r="898" spans="1:65" s="15" customFormat="1" ht="11.25">
      <c r="B898" s="230"/>
      <c r="C898" s="231"/>
      <c r="D898" s="204" t="s">
        <v>149</v>
      </c>
      <c r="E898" s="232" t="s">
        <v>1</v>
      </c>
      <c r="F898" s="233" t="s">
        <v>152</v>
      </c>
      <c r="G898" s="231"/>
      <c r="H898" s="234">
        <v>10</v>
      </c>
      <c r="I898" s="235"/>
      <c r="J898" s="235"/>
      <c r="K898" s="231"/>
      <c r="L898" s="231"/>
      <c r="M898" s="236"/>
      <c r="N898" s="237"/>
      <c r="O898" s="238"/>
      <c r="P898" s="238"/>
      <c r="Q898" s="238"/>
      <c r="R898" s="238"/>
      <c r="S898" s="238"/>
      <c r="T898" s="238"/>
      <c r="U898" s="238"/>
      <c r="V898" s="238"/>
      <c r="W898" s="238"/>
      <c r="X898" s="239"/>
      <c r="AT898" s="240" t="s">
        <v>149</v>
      </c>
      <c r="AU898" s="240" t="s">
        <v>84</v>
      </c>
      <c r="AV898" s="15" t="s">
        <v>153</v>
      </c>
      <c r="AW898" s="15" t="s">
        <v>5</v>
      </c>
      <c r="AX898" s="15" t="s">
        <v>74</v>
      </c>
      <c r="AY898" s="240" t="s">
        <v>140</v>
      </c>
    </row>
    <row r="899" spans="1:65" s="16" customFormat="1" ht="11.25">
      <c r="B899" s="241"/>
      <c r="C899" s="242"/>
      <c r="D899" s="204" t="s">
        <v>149</v>
      </c>
      <c r="E899" s="243" t="s">
        <v>1</v>
      </c>
      <c r="F899" s="244" t="s">
        <v>154</v>
      </c>
      <c r="G899" s="242"/>
      <c r="H899" s="245">
        <v>10</v>
      </c>
      <c r="I899" s="246"/>
      <c r="J899" s="246"/>
      <c r="K899" s="242"/>
      <c r="L899" s="242"/>
      <c r="M899" s="247"/>
      <c r="N899" s="248"/>
      <c r="O899" s="249"/>
      <c r="P899" s="249"/>
      <c r="Q899" s="249"/>
      <c r="R899" s="249"/>
      <c r="S899" s="249"/>
      <c r="T899" s="249"/>
      <c r="U899" s="249"/>
      <c r="V899" s="249"/>
      <c r="W899" s="249"/>
      <c r="X899" s="250"/>
      <c r="AT899" s="251" t="s">
        <v>149</v>
      </c>
      <c r="AU899" s="251" t="s">
        <v>84</v>
      </c>
      <c r="AV899" s="16" t="s">
        <v>147</v>
      </c>
      <c r="AW899" s="16" t="s">
        <v>5</v>
      </c>
      <c r="AX899" s="16" t="s">
        <v>82</v>
      </c>
      <c r="AY899" s="251" t="s">
        <v>140</v>
      </c>
    </row>
    <row r="900" spans="1:65" s="2" customFormat="1" ht="44.25" customHeight="1">
      <c r="A900" s="35"/>
      <c r="B900" s="36"/>
      <c r="C900" s="190" t="s">
        <v>509</v>
      </c>
      <c r="D900" s="190" t="s">
        <v>142</v>
      </c>
      <c r="E900" s="191" t="s">
        <v>862</v>
      </c>
      <c r="F900" s="192" t="s">
        <v>863</v>
      </c>
      <c r="G900" s="193" t="s">
        <v>671</v>
      </c>
      <c r="H900" s="262"/>
      <c r="I900" s="195"/>
      <c r="J900" s="195"/>
      <c r="K900" s="196">
        <f>ROUND(P900*H900,2)</f>
        <v>0</v>
      </c>
      <c r="L900" s="192" t="s">
        <v>146</v>
      </c>
      <c r="M900" s="40"/>
      <c r="N900" s="197" t="s">
        <v>1</v>
      </c>
      <c r="O900" s="198" t="s">
        <v>37</v>
      </c>
      <c r="P900" s="199">
        <f>I900+J900</f>
        <v>0</v>
      </c>
      <c r="Q900" s="199">
        <f>ROUND(I900*H900,2)</f>
        <v>0</v>
      </c>
      <c r="R900" s="199">
        <f>ROUND(J900*H900,2)</f>
        <v>0</v>
      </c>
      <c r="S900" s="72"/>
      <c r="T900" s="200">
        <f>S900*H900</f>
        <v>0</v>
      </c>
      <c r="U900" s="200">
        <v>0</v>
      </c>
      <c r="V900" s="200">
        <f>U900*H900</f>
        <v>0</v>
      </c>
      <c r="W900" s="200">
        <v>0</v>
      </c>
      <c r="X900" s="201">
        <f>W900*H900</f>
        <v>0</v>
      </c>
      <c r="Y900" s="35"/>
      <c r="Z900" s="35"/>
      <c r="AA900" s="35"/>
      <c r="AB900" s="35"/>
      <c r="AC900" s="35"/>
      <c r="AD900" s="35"/>
      <c r="AE900" s="35"/>
      <c r="AR900" s="202" t="s">
        <v>191</v>
      </c>
      <c r="AT900" s="202" t="s">
        <v>142</v>
      </c>
      <c r="AU900" s="202" t="s">
        <v>84</v>
      </c>
      <c r="AY900" s="18" t="s">
        <v>140</v>
      </c>
      <c r="BE900" s="203">
        <f>IF(O900="základní",K900,0)</f>
        <v>0</v>
      </c>
      <c r="BF900" s="203">
        <f>IF(O900="snížená",K900,0)</f>
        <v>0</v>
      </c>
      <c r="BG900" s="203">
        <f>IF(O900="zákl. přenesená",K900,0)</f>
        <v>0</v>
      </c>
      <c r="BH900" s="203">
        <f>IF(O900="sníž. přenesená",K900,0)</f>
        <v>0</v>
      </c>
      <c r="BI900" s="203">
        <f>IF(O900="nulová",K900,0)</f>
        <v>0</v>
      </c>
      <c r="BJ900" s="18" t="s">
        <v>82</v>
      </c>
      <c r="BK900" s="203">
        <f>ROUND(P900*H900,2)</f>
        <v>0</v>
      </c>
      <c r="BL900" s="18" t="s">
        <v>191</v>
      </c>
      <c r="BM900" s="202" t="s">
        <v>864</v>
      </c>
    </row>
    <row r="901" spans="1:65" s="2" customFormat="1" ht="29.25">
      <c r="A901" s="35"/>
      <c r="B901" s="36"/>
      <c r="C901" s="37"/>
      <c r="D901" s="204" t="s">
        <v>148</v>
      </c>
      <c r="E901" s="37"/>
      <c r="F901" s="205" t="s">
        <v>863</v>
      </c>
      <c r="G901" s="37"/>
      <c r="H901" s="37"/>
      <c r="I901" s="206"/>
      <c r="J901" s="206"/>
      <c r="K901" s="37"/>
      <c r="L901" s="37"/>
      <c r="M901" s="40"/>
      <c r="N901" s="207"/>
      <c r="O901" s="208"/>
      <c r="P901" s="72"/>
      <c r="Q901" s="72"/>
      <c r="R901" s="72"/>
      <c r="S901" s="72"/>
      <c r="T901" s="72"/>
      <c r="U901" s="72"/>
      <c r="V901" s="72"/>
      <c r="W901" s="72"/>
      <c r="X901" s="73"/>
      <c r="Y901" s="35"/>
      <c r="Z901" s="35"/>
      <c r="AA901" s="35"/>
      <c r="AB901" s="35"/>
      <c r="AC901" s="35"/>
      <c r="AD901" s="35"/>
      <c r="AE901" s="35"/>
      <c r="AT901" s="18" t="s">
        <v>148</v>
      </c>
      <c r="AU901" s="18" t="s">
        <v>84</v>
      </c>
    </row>
    <row r="902" spans="1:65" s="12" customFormat="1" ht="22.9" customHeight="1">
      <c r="B902" s="173"/>
      <c r="C902" s="174"/>
      <c r="D902" s="175" t="s">
        <v>73</v>
      </c>
      <c r="E902" s="188" t="s">
        <v>865</v>
      </c>
      <c r="F902" s="188" t="s">
        <v>866</v>
      </c>
      <c r="G902" s="174"/>
      <c r="H902" s="174"/>
      <c r="I902" s="177"/>
      <c r="J902" s="177"/>
      <c r="K902" s="189">
        <f>BK902</f>
        <v>0</v>
      </c>
      <c r="L902" s="174"/>
      <c r="M902" s="179"/>
      <c r="N902" s="180"/>
      <c r="O902" s="181"/>
      <c r="P902" s="181"/>
      <c r="Q902" s="182">
        <f>SUM(Q903:Q911)</f>
        <v>0</v>
      </c>
      <c r="R902" s="182">
        <f>SUM(R903:R911)</f>
        <v>0</v>
      </c>
      <c r="S902" s="181"/>
      <c r="T902" s="183">
        <f>SUM(T903:T911)</f>
        <v>0</v>
      </c>
      <c r="U902" s="181"/>
      <c r="V902" s="183">
        <f>SUM(V903:V911)</f>
        <v>0</v>
      </c>
      <c r="W902" s="181"/>
      <c r="X902" s="184">
        <f>SUM(X903:X911)</f>
        <v>0</v>
      </c>
      <c r="AR902" s="185" t="s">
        <v>84</v>
      </c>
      <c r="AT902" s="186" t="s">
        <v>73</v>
      </c>
      <c r="AU902" s="186" t="s">
        <v>82</v>
      </c>
      <c r="AY902" s="185" t="s">
        <v>140</v>
      </c>
      <c r="BK902" s="187">
        <f>SUM(BK903:BK911)</f>
        <v>0</v>
      </c>
    </row>
    <row r="903" spans="1:65" s="2" customFormat="1" ht="16.5" customHeight="1">
      <c r="A903" s="35"/>
      <c r="B903" s="36"/>
      <c r="C903" s="190" t="s">
        <v>867</v>
      </c>
      <c r="D903" s="190" t="s">
        <v>142</v>
      </c>
      <c r="E903" s="191" t="s">
        <v>868</v>
      </c>
      <c r="F903" s="192" t="s">
        <v>869</v>
      </c>
      <c r="G903" s="193" t="s">
        <v>469</v>
      </c>
      <c r="H903" s="194">
        <v>2</v>
      </c>
      <c r="I903" s="195"/>
      <c r="J903" s="195"/>
      <c r="K903" s="196">
        <f>ROUND(P903*H903,2)</f>
        <v>0</v>
      </c>
      <c r="L903" s="192" t="s">
        <v>1</v>
      </c>
      <c r="M903" s="40"/>
      <c r="N903" s="197" t="s">
        <v>1</v>
      </c>
      <c r="O903" s="198" t="s">
        <v>37</v>
      </c>
      <c r="P903" s="199">
        <f>I903+J903</f>
        <v>0</v>
      </c>
      <c r="Q903" s="199">
        <f>ROUND(I903*H903,2)</f>
        <v>0</v>
      </c>
      <c r="R903" s="199">
        <f>ROUND(J903*H903,2)</f>
        <v>0</v>
      </c>
      <c r="S903" s="72"/>
      <c r="T903" s="200">
        <f>S903*H903</f>
        <v>0</v>
      </c>
      <c r="U903" s="200">
        <v>0</v>
      </c>
      <c r="V903" s="200">
        <f>U903*H903</f>
        <v>0</v>
      </c>
      <c r="W903" s="200">
        <v>0</v>
      </c>
      <c r="X903" s="201">
        <f>W903*H903</f>
        <v>0</v>
      </c>
      <c r="Y903" s="35"/>
      <c r="Z903" s="35"/>
      <c r="AA903" s="35"/>
      <c r="AB903" s="35"/>
      <c r="AC903" s="35"/>
      <c r="AD903" s="35"/>
      <c r="AE903" s="35"/>
      <c r="AR903" s="202" t="s">
        <v>191</v>
      </c>
      <c r="AT903" s="202" t="s">
        <v>142</v>
      </c>
      <c r="AU903" s="202" t="s">
        <v>84</v>
      </c>
      <c r="AY903" s="18" t="s">
        <v>140</v>
      </c>
      <c r="BE903" s="203">
        <f>IF(O903="základní",K903,0)</f>
        <v>0</v>
      </c>
      <c r="BF903" s="203">
        <f>IF(O903="snížená",K903,0)</f>
        <v>0</v>
      </c>
      <c r="BG903" s="203">
        <f>IF(O903="zákl. přenesená",K903,0)</f>
        <v>0</v>
      </c>
      <c r="BH903" s="203">
        <f>IF(O903="sníž. přenesená",K903,0)</f>
        <v>0</v>
      </c>
      <c r="BI903" s="203">
        <f>IF(O903="nulová",K903,0)</f>
        <v>0</v>
      </c>
      <c r="BJ903" s="18" t="s">
        <v>82</v>
      </c>
      <c r="BK903" s="203">
        <f>ROUND(P903*H903,2)</f>
        <v>0</v>
      </c>
      <c r="BL903" s="18" t="s">
        <v>191</v>
      </c>
      <c r="BM903" s="202" t="s">
        <v>870</v>
      </c>
    </row>
    <row r="904" spans="1:65" s="2" customFormat="1" ht="11.25">
      <c r="A904" s="35"/>
      <c r="B904" s="36"/>
      <c r="C904" s="37"/>
      <c r="D904" s="204" t="s">
        <v>148</v>
      </c>
      <c r="E904" s="37"/>
      <c r="F904" s="205" t="s">
        <v>869</v>
      </c>
      <c r="G904" s="37"/>
      <c r="H904" s="37"/>
      <c r="I904" s="206"/>
      <c r="J904" s="206"/>
      <c r="K904" s="37"/>
      <c r="L904" s="37"/>
      <c r="M904" s="40"/>
      <c r="N904" s="207"/>
      <c r="O904" s="208"/>
      <c r="P904" s="72"/>
      <c r="Q904" s="72"/>
      <c r="R904" s="72"/>
      <c r="S904" s="72"/>
      <c r="T904" s="72"/>
      <c r="U904" s="72"/>
      <c r="V904" s="72"/>
      <c r="W904" s="72"/>
      <c r="X904" s="73"/>
      <c r="Y904" s="35"/>
      <c r="Z904" s="35"/>
      <c r="AA904" s="35"/>
      <c r="AB904" s="35"/>
      <c r="AC904" s="35"/>
      <c r="AD904" s="35"/>
      <c r="AE904" s="35"/>
      <c r="AT904" s="18" t="s">
        <v>148</v>
      </c>
      <c r="AU904" s="18" t="s">
        <v>84</v>
      </c>
    </row>
    <row r="905" spans="1:65" s="13" customFormat="1" ht="11.25">
      <c r="B905" s="209"/>
      <c r="C905" s="210"/>
      <c r="D905" s="204" t="s">
        <v>149</v>
      </c>
      <c r="E905" s="211" t="s">
        <v>1</v>
      </c>
      <c r="F905" s="212" t="s">
        <v>871</v>
      </c>
      <c r="G905" s="210"/>
      <c r="H905" s="211" t="s">
        <v>1</v>
      </c>
      <c r="I905" s="213"/>
      <c r="J905" s="213"/>
      <c r="K905" s="210"/>
      <c r="L905" s="210"/>
      <c r="M905" s="214"/>
      <c r="N905" s="215"/>
      <c r="O905" s="216"/>
      <c r="P905" s="216"/>
      <c r="Q905" s="216"/>
      <c r="R905" s="216"/>
      <c r="S905" s="216"/>
      <c r="T905" s="216"/>
      <c r="U905" s="216"/>
      <c r="V905" s="216"/>
      <c r="W905" s="216"/>
      <c r="X905" s="217"/>
      <c r="AT905" s="218" t="s">
        <v>149</v>
      </c>
      <c r="AU905" s="218" t="s">
        <v>84</v>
      </c>
      <c r="AV905" s="13" t="s">
        <v>82</v>
      </c>
      <c r="AW905" s="13" t="s">
        <v>5</v>
      </c>
      <c r="AX905" s="13" t="s">
        <v>74</v>
      </c>
      <c r="AY905" s="218" t="s">
        <v>140</v>
      </c>
    </row>
    <row r="906" spans="1:65" s="13" customFormat="1" ht="11.25">
      <c r="B906" s="209"/>
      <c r="C906" s="210"/>
      <c r="D906" s="204" t="s">
        <v>149</v>
      </c>
      <c r="E906" s="211" t="s">
        <v>1</v>
      </c>
      <c r="F906" s="212" t="s">
        <v>872</v>
      </c>
      <c r="G906" s="210"/>
      <c r="H906" s="211" t="s">
        <v>1</v>
      </c>
      <c r="I906" s="213"/>
      <c r="J906" s="213"/>
      <c r="K906" s="210"/>
      <c r="L906" s="210"/>
      <c r="M906" s="214"/>
      <c r="N906" s="215"/>
      <c r="O906" s="216"/>
      <c r="P906" s="216"/>
      <c r="Q906" s="216"/>
      <c r="R906" s="216"/>
      <c r="S906" s="216"/>
      <c r="T906" s="216"/>
      <c r="U906" s="216"/>
      <c r="V906" s="216"/>
      <c r="W906" s="216"/>
      <c r="X906" s="217"/>
      <c r="AT906" s="218" t="s">
        <v>149</v>
      </c>
      <c r="AU906" s="218" t="s">
        <v>84</v>
      </c>
      <c r="AV906" s="13" t="s">
        <v>82</v>
      </c>
      <c r="AW906" s="13" t="s">
        <v>5</v>
      </c>
      <c r="AX906" s="13" t="s">
        <v>74</v>
      </c>
      <c r="AY906" s="218" t="s">
        <v>140</v>
      </c>
    </row>
    <row r="907" spans="1:65" s="14" customFormat="1" ht="11.25">
      <c r="B907" s="219"/>
      <c r="C907" s="220"/>
      <c r="D907" s="204" t="s">
        <v>149</v>
      </c>
      <c r="E907" s="221" t="s">
        <v>1</v>
      </c>
      <c r="F907" s="222" t="s">
        <v>873</v>
      </c>
      <c r="G907" s="220"/>
      <c r="H907" s="223">
        <v>2</v>
      </c>
      <c r="I907" s="224"/>
      <c r="J907" s="224"/>
      <c r="K907" s="220"/>
      <c r="L907" s="220"/>
      <c r="M907" s="225"/>
      <c r="N907" s="226"/>
      <c r="O907" s="227"/>
      <c r="P907" s="227"/>
      <c r="Q907" s="227"/>
      <c r="R907" s="227"/>
      <c r="S907" s="227"/>
      <c r="T907" s="227"/>
      <c r="U907" s="227"/>
      <c r="V907" s="227"/>
      <c r="W907" s="227"/>
      <c r="X907" s="228"/>
      <c r="AT907" s="229" t="s">
        <v>149</v>
      </c>
      <c r="AU907" s="229" t="s">
        <v>84</v>
      </c>
      <c r="AV907" s="14" t="s">
        <v>84</v>
      </c>
      <c r="AW907" s="14" t="s">
        <v>5</v>
      </c>
      <c r="AX907" s="14" t="s">
        <v>74</v>
      </c>
      <c r="AY907" s="229" t="s">
        <v>140</v>
      </c>
    </row>
    <row r="908" spans="1:65" s="15" customFormat="1" ht="11.25">
      <c r="B908" s="230"/>
      <c r="C908" s="231"/>
      <c r="D908" s="204" t="s">
        <v>149</v>
      </c>
      <c r="E908" s="232" t="s">
        <v>1</v>
      </c>
      <c r="F908" s="233" t="s">
        <v>152</v>
      </c>
      <c r="G908" s="231"/>
      <c r="H908" s="234">
        <v>2</v>
      </c>
      <c r="I908" s="235"/>
      <c r="J908" s="235"/>
      <c r="K908" s="231"/>
      <c r="L908" s="231"/>
      <c r="M908" s="236"/>
      <c r="N908" s="237"/>
      <c r="O908" s="238"/>
      <c r="P908" s="238"/>
      <c r="Q908" s="238"/>
      <c r="R908" s="238"/>
      <c r="S908" s="238"/>
      <c r="T908" s="238"/>
      <c r="U908" s="238"/>
      <c r="V908" s="238"/>
      <c r="W908" s="238"/>
      <c r="X908" s="239"/>
      <c r="AT908" s="240" t="s">
        <v>149</v>
      </c>
      <c r="AU908" s="240" t="s">
        <v>84</v>
      </c>
      <c r="AV908" s="15" t="s">
        <v>153</v>
      </c>
      <c r="AW908" s="15" t="s">
        <v>5</v>
      </c>
      <c r="AX908" s="15" t="s">
        <v>74</v>
      </c>
      <c r="AY908" s="240" t="s">
        <v>140</v>
      </c>
    </row>
    <row r="909" spans="1:65" s="16" customFormat="1" ht="11.25">
      <c r="B909" s="241"/>
      <c r="C909" s="242"/>
      <c r="D909" s="204" t="s">
        <v>149</v>
      </c>
      <c r="E909" s="243" t="s">
        <v>1</v>
      </c>
      <c r="F909" s="244" t="s">
        <v>154</v>
      </c>
      <c r="G909" s="242"/>
      <c r="H909" s="245">
        <v>2</v>
      </c>
      <c r="I909" s="246"/>
      <c r="J909" s="246"/>
      <c r="K909" s="242"/>
      <c r="L909" s="242"/>
      <c r="M909" s="247"/>
      <c r="N909" s="248"/>
      <c r="O909" s="249"/>
      <c r="P909" s="249"/>
      <c r="Q909" s="249"/>
      <c r="R909" s="249"/>
      <c r="S909" s="249"/>
      <c r="T909" s="249"/>
      <c r="U909" s="249"/>
      <c r="V909" s="249"/>
      <c r="W909" s="249"/>
      <c r="X909" s="250"/>
      <c r="AT909" s="251" t="s">
        <v>149</v>
      </c>
      <c r="AU909" s="251" t="s">
        <v>84</v>
      </c>
      <c r="AV909" s="16" t="s">
        <v>147</v>
      </c>
      <c r="AW909" s="16" t="s">
        <v>5</v>
      </c>
      <c r="AX909" s="16" t="s">
        <v>82</v>
      </c>
      <c r="AY909" s="251" t="s">
        <v>140</v>
      </c>
    </row>
    <row r="910" spans="1:65" s="2" customFormat="1" ht="44.25" customHeight="1">
      <c r="A910" s="35"/>
      <c r="B910" s="36"/>
      <c r="C910" s="190" t="s">
        <v>513</v>
      </c>
      <c r="D910" s="190" t="s">
        <v>142</v>
      </c>
      <c r="E910" s="191" t="s">
        <v>874</v>
      </c>
      <c r="F910" s="192" t="s">
        <v>875</v>
      </c>
      <c r="G910" s="193" t="s">
        <v>671</v>
      </c>
      <c r="H910" s="262"/>
      <c r="I910" s="195"/>
      <c r="J910" s="195"/>
      <c r="K910" s="196">
        <f>ROUND(P910*H910,2)</f>
        <v>0</v>
      </c>
      <c r="L910" s="192" t="s">
        <v>146</v>
      </c>
      <c r="M910" s="40"/>
      <c r="N910" s="197" t="s">
        <v>1</v>
      </c>
      <c r="O910" s="198" t="s">
        <v>37</v>
      </c>
      <c r="P910" s="199">
        <f>I910+J910</f>
        <v>0</v>
      </c>
      <c r="Q910" s="199">
        <f>ROUND(I910*H910,2)</f>
        <v>0</v>
      </c>
      <c r="R910" s="199">
        <f>ROUND(J910*H910,2)</f>
        <v>0</v>
      </c>
      <c r="S910" s="72"/>
      <c r="T910" s="200">
        <f>S910*H910</f>
        <v>0</v>
      </c>
      <c r="U910" s="200">
        <v>0</v>
      </c>
      <c r="V910" s="200">
        <f>U910*H910</f>
        <v>0</v>
      </c>
      <c r="W910" s="200">
        <v>0</v>
      </c>
      <c r="X910" s="201">
        <f>W910*H910</f>
        <v>0</v>
      </c>
      <c r="Y910" s="35"/>
      <c r="Z910" s="35"/>
      <c r="AA910" s="35"/>
      <c r="AB910" s="35"/>
      <c r="AC910" s="35"/>
      <c r="AD910" s="35"/>
      <c r="AE910" s="35"/>
      <c r="AR910" s="202" t="s">
        <v>191</v>
      </c>
      <c r="AT910" s="202" t="s">
        <v>142</v>
      </c>
      <c r="AU910" s="202" t="s">
        <v>84</v>
      </c>
      <c r="AY910" s="18" t="s">
        <v>140</v>
      </c>
      <c r="BE910" s="203">
        <f>IF(O910="základní",K910,0)</f>
        <v>0</v>
      </c>
      <c r="BF910" s="203">
        <f>IF(O910="snížená",K910,0)</f>
        <v>0</v>
      </c>
      <c r="BG910" s="203">
        <f>IF(O910="zákl. přenesená",K910,0)</f>
        <v>0</v>
      </c>
      <c r="BH910" s="203">
        <f>IF(O910="sníž. přenesená",K910,0)</f>
        <v>0</v>
      </c>
      <c r="BI910" s="203">
        <f>IF(O910="nulová",K910,0)</f>
        <v>0</v>
      </c>
      <c r="BJ910" s="18" t="s">
        <v>82</v>
      </c>
      <c r="BK910" s="203">
        <f>ROUND(P910*H910,2)</f>
        <v>0</v>
      </c>
      <c r="BL910" s="18" t="s">
        <v>191</v>
      </c>
      <c r="BM910" s="202" t="s">
        <v>876</v>
      </c>
    </row>
    <row r="911" spans="1:65" s="2" customFormat="1" ht="29.25">
      <c r="A911" s="35"/>
      <c r="B911" s="36"/>
      <c r="C911" s="37"/>
      <c r="D911" s="204" t="s">
        <v>148</v>
      </c>
      <c r="E911" s="37"/>
      <c r="F911" s="205" t="s">
        <v>875</v>
      </c>
      <c r="G911" s="37"/>
      <c r="H911" s="37"/>
      <c r="I911" s="206"/>
      <c r="J911" s="206"/>
      <c r="K911" s="37"/>
      <c r="L911" s="37"/>
      <c r="M911" s="40"/>
      <c r="N911" s="207"/>
      <c r="O911" s="208"/>
      <c r="P911" s="72"/>
      <c r="Q911" s="72"/>
      <c r="R911" s="72"/>
      <c r="S911" s="72"/>
      <c r="T911" s="72"/>
      <c r="U911" s="72"/>
      <c r="V911" s="72"/>
      <c r="W911" s="72"/>
      <c r="X911" s="73"/>
      <c r="Y911" s="35"/>
      <c r="Z911" s="35"/>
      <c r="AA911" s="35"/>
      <c r="AB911" s="35"/>
      <c r="AC911" s="35"/>
      <c r="AD911" s="35"/>
      <c r="AE911" s="35"/>
      <c r="AT911" s="18" t="s">
        <v>148</v>
      </c>
      <c r="AU911" s="18" t="s">
        <v>84</v>
      </c>
    </row>
    <row r="912" spans="1:65" s="12" customFormat="1" ht="22.9" customHeight="1">
      <c r="B912" s="173"/>
      <c r="C912" s="174"/>
      <c r="D912" s="175" t="s">
        <v>73</v>
      </c>
      <c r="E912" s="188" t="s">
        <v>877</v>
      </c>
      <c r="F912" s="188" t="s">
        <v>878</v>
      </c>
      <c r="G912" s="174"/>
      <c r="H912" s="174"/>
      <c r="I912" s="177"/>
      <c r="J912" s="177"/>
      <c r="K912" s="189">
        <f>BK912</f>
        <v>0</v>
      </c>
      <c r="L912" s="174"/>
      <c r="M912" s="179"/>
      <c r="N912" s="180"/>
      <c r="O912" s="181"/>
      <c r="P912" s="181"/>
      <c r="Q912" s="182">
        <f>SUM(Q913:Q968)</f>
        <v>0</v>
      </c>
      <c r="R912" s="182">
        <f>SUM(R913:R968)</f>
        <v>0</v>
      </c>
      <c r="S912" s="181"/>
      <c r="T912" s="183">
        <f>SUM(T913:T968)</f>
        <v>0</v>
      </c>
      <c r="U912" s="181"/>
      <c r="V912" s="183">
        <f>SUM(V913:V968)</f>
        <v>0</v>
      </c>
      <c r="W912" s="181"/>
      <c r="X912" s="184">
        <f>SUM(X913:X968)</f>
        <v>0</v>
      </c>
      <c r="AR912" s="185" t="s">
        <v>84</v>
      </c>
      <c r="AT912" s="186" t="s">
        <v>73</v>
      </c>
      <c r="AU912" s="186" t="s">
        <v>82</v>
      </c>
      <c r="AY912" s="185" t="s">
        <v>140</v>
      </c>
      <c r="BK912" s="187">
        <f>SUM(BK913:BK968)</f>
        <v>0</v>
      </c>
    </row>
    <row r="913" spans="1:65" s="2" customFormat="1" ht="24">
      <c r="A913" s="35"/>
      <c r="B913" s="36"/>
      <c r="C913" s="190" t="s">
        <v>879</v>
      </c>
      <c r="D913" s="190" t="s">
        <v>142</v>
      </c>
      <c r="E913" s="191" t="s">
        <v>880</v>
      </c>
      <c r="F913" s="192" t="s">
        <v>881</v>
      </c>
      <c r="G913" s="193" t="s">
        <v>145</v>
      </c>
      <c r="H913" s="194">
        <v>24.75</v>
      </c>
      <c r="I913" s="195"/>
      <c r="J913" s="195"/>
      <c r="K913" s="196">
        <f>ROUND(P913*H913,2)</f>
        <v>0</v>
      </c>
      <c r="L913" s="192" t="s">
        <v>146</v>
      </c>
      <c r="M913" s="40"/>
      <c r="N913" s="197" t="s">
        <v>1</v>
      </c>
      <c r="O913" s="198" t="s">
        <v>37</v>
      </c>
      <c r="P913" s="199">
        <f>I913+J913</f>
        <v>0</v>
      </c>
      <c r="Q913" s="199">
        <f>ROUND(I913*H913,2)</f>
        <v>0</v>
      </c>
      <c r="R913" s="199">
        <f>ROUND(J913*H913,2)</f>
        <v>0</v>
      </c>
      <c r="S913" s="72"/>
      <c r="T913" s="200">
        <f>S913*H913</f>
        <v>0</v>
      </c>
      <c r="U913" s="200">
        <v>0</v>
      </c>
      <c r="V913" s="200">
        <f>U913*H913</f>
        <v>0</v>
      </c>
      <c r="W913" s="200">
        <v>0</v>
      </c>
      <c r="X913" s="201">
        <f>W913*H913</f>
        <v>0</v>
      </c>
      <c r="Y913" s="35"/>
      <c r="Z913" s="35"/>
      <c r="AA913" s="35"/>
      <c r="AB913" s="35"/>
      <c r="AC913" s="35"/>
      <c r="AD913" s="35"/>
      <c r="AE913" s="35"/>
      <c r="AR913" s="202" t="s">
        <v>191</v>
      </c>
      <c r="AT913" s="202" t="s">
        <v>142</v>
      </c>
      <c r="AU913" s="202" t="s">
        <v>84</v>
      </c>
      <c r="AY913" s="18" t="s">
        <v>140</v>
      </c>
      <c r="BE913" s="203">
        <f>IF(O913="základní",K913,0)</f>
        <v>0</v>
      </c>
      <c r="BF913" s="203">
        <f>IF(O913="snížená",K913,0)</f>
        <v>0</v>
      </c>
      <c r="BG913" s="203">
        <f>IF(O913="zákl. přenesená",K913,0)</f>
        <v>0</v>
      </c>
      <c r="BH913" s="203">
        <f>IF(O913="sníž. přenesená",K913,0)</f>
        <v>0</v>
      </c>
      <c r="BI913" s="203">
        <f>IF(O913="nulová",K913,0)</f>
        <v>0</v>
      </c>
      <c r="BJ913" s="18" t="s">
        <v>82</v>
      </c>
      <c r="BK913" s="203">
        <f>ROUND(P913*H913,2)</f>
        <v>0</v>
      </c>
      <c r="BL913" s="18" t="s">
        <v>191</v>
      </c>
      <c r="BM913" s="202" t="s">
        <v>882</v>
      </c>
    </row>
    <row r="914" spans="1:65" s="2" customFormat="1" ht="19.5">
      <c r="A914" s="35"/>
      <c r="B914" s="36"/>
      <c r="C914" s="37"/>
      <c r="D914" s="204" t="s">
        <v>148</v>
      </c>
      <c r="E914" s="37"/>
      <c r="F914" s="205" t="s">
        <v>881</v>
      </c>
      <c r="G914" s="37"/>
      <c r="H914" s="37"/>
      <c r="I914" s="206"/>
      <c r="J914" s="206"/>
      <c r="K914" s="37"/>
      <c r="L914" s="37"/>
      <c r="M914" s="40"/>
      <c r="N914" s="207"/>
      <c r="O914" s="208"/>
      <c r="P914" s="72"/>
      <c r="Q914" s="72"/>
      <c r="R914" s="72"/>
      <c r="S914" s="72"/>
      <c r="T914" s="72"/>
      <c r="U914" s="72"/>
      <c r="V914" s="72"/>
      <c r="W914" s="72"/>
      <c r="X914" s="73"/>
      <c r="Y914" s="35"/>
      <c r="Z914" s="35"/>
      <c r="AA914" s="35"/>
      <c r="AB914" s="35"/>
      <c r="AC914" s="35"/>
      <c r="AD914" s="35"/>
      <c r="AE914" s="35"/>
      <c r="AT914" s="18" t="s">
        <v>148</v>
      </c>
      <c r="AU914" s="18" t="s">
        <v>84</v>
      </c>
    </row>
    <row r="915" spans="1:65" s="13" customFormat="1" ht="11.25">
      <c r="B915" s="209"/>
      <c r="C915" s="210"/>
      <c r="D915" s="204" t="s">
        <v>149</v>
      </c>
      <c r="E915" s="211" t="s">
        <v>1</v>
      </c>
      <c r="F915" s="212" t="s">
        <v>666</v>
      </c>
      <c r="G915" s="210"/>
      <c r="H915" s="211" t="s">
        <v>1</v>
      </c>
      <c r="I915" s="213"/>
      <c r="J915" s="213"/>
      <c r="K915" s="210"/>
      <c r="L915" s="210"/>
      <c r="M915" s="214"/>
      <c r="N915" s="215"/>
      <c r="O915" s="216"/>
      <c r="P915" s="216"/>
      <c r="Q915" s="216"/>
      <c r="R915" s="216"/>
      <c r="S915" s="216"/>
      <c r="T915" s="216"/>
      <c r="U915" s="216"/>
      <c r="V915" s="216"/>
      <c r="W915" s="216"/>
      <c r="X915" s="217"/>
      <c r="AT915" s="218" t="s">
        <v>149</v>
      </c>
      <c r="AU915" s="218" t="s">
        <v>84</v>
      </c>
      <c r="AV915" s="13" t="s">
        <v>82</v>
      </c>
      <c r="AW915" s="13" t="s">
        <v>5</v>
      </c>
      <c r="AX915" s="13" t="s">
        <v>74</v>
      </c>
      <c r="AY915" s="218" t="s">
        <v>140</v>
      </c>
    </row>
    <row r="916" spans="1:65" s="14" customFormat="1" ht="11.25">
      <c r="B916" s="219"/>
      <c r="C916" s="220"/>
      <c r="D916" s="204" t="s">
        <v>149</v>
      </c>
      <c r="E916" s="221" t="s">
        <v>1</v>
      </c>
      <c r="F916" s="222" t="s">
        <v>667</v>
      </c>
      <c r="G916" s="220"/>
      <c r="H916" s="223">
        <v>24.75</v>
      </c>
      <c r="I916" s="224"/>
      <c r="J916" s="224"/>
      <c r="K916" s="220"/>
      <c r="L916" s="220"/>
      <c r="M916" s="225"/>
      <c r="N916" s="226"/>
      <c r="O916" s="227"/>
      <c r="P916" s="227"/>
      <c r="Q916" s="227"/>
      <c r="R916" s="227"/>
      <c r="S916" s="227"/>
      <c r="T916" s="227"/>
      <c r="U916" s="227"/>
      <c r="V916" s="227"/>
      <c r="W916" s="227"/>
      <c r="X916" s="228"/>
      <c r="AT916" s="229" t="s">
        <v>149</v>
      </c>
      <c r="AU916" s="229" t="s">
        <v>84</v>
      </c>
      <c r="AV916" s="14" t="s">
        <v>84</v>
      </c>
      <c r="AW916" s="14" t="s">
        <v>5</v>
      </c>
      <c r="AX916" s="14" t="s">
        <v>74</v>
      </c>
      <c r="AY916" s="229" t="s">
        <v>140</v>
      </c>
    </row>
    <row r="917" spans="1:65" s="15" customFormat="1" ht="11.25">
      <c r="B917" s="230"/>
      <c r="C917" s="231"/>
      <c r="D917" s="204" t="s">
        <v>149</v>
      </c>
      <c r="E917" s="232" t="s">
        <v>1</v>
      </c>
      <c r="F917" s="233" t="s">
        <v>152</v>
      </c>
      <c r="G917" s="231"/>
      <c r="H917" s="234">
        <v>24.75</v>
      </c>
      <c r="I917" s="235"/>
      <c r="J917" s="235"/>
      <c r="K917" s="231"/>
      <c r="L917" s="231"/>
      <c r="M917" s="236"/>
      <c r="N917" s="237"/>
      <c r="O917" s="238"/>
      <c r="P917" s="238"/>
      <c r="Q917" s="238"/>
      <c r="R917" s="238"/>
      <c r="S917" s="238"/>
      <c r="T917" s="238"/>
      <c r="U917" s="238"/>
      <c r="V917" s="238"/>
      <c r="W917" s="238"/>
      <c r="X917" s="239"/>
      <c r="AT917" s="240" t="s">
        <v>149</v>
      </c>
      <c r="AU917" s="240" t="s">
        <v>84</v>
      </c>
      <c r="AV917" s="15" t="s">
        <v>153</v>
      </c>
      <c r="AW917" s="15" t="s">
        <v>5</v>
      </c>
      <c r="AX917" s="15" t="s">
        <v>74</v>
      </c>
      <c r="AY917" s="240" t="s">
        <v>140</v>
      </c>
    </row>
    <row r="918" spans="1:65" s="16" customFormat="1" ht="11.25">
      <c r="B918" s="241"/>
      <c r="C918" s="242"/>
      <c r="D918" s="204" t="s">
        <v>149</v>
      </c>
      <c r="E918" s="243" t="s">
        <v>1</v>
      </c>
      <c r="F918" s="244" t="s">
        <v>154</v>
      </c>
      <c r="G918" s="242"/>
      <c r="H918" s="245">
        <v>24.75</v>
      </c>
      <c r="I918" s="246"/>
      <c r="J918" s="246"/>
      <c r="K918" s="242"/>
      <c r="L918" s="242"/>
      <c r="M918" s="247"/>
      <c r="N918" s="248"/>
      <c r="O918" s="249"/>
      <c r="P918" s="249"/>
      <c r="Q918" s="249"/>
      <c r="R918" s="249"/>
      <c r="S918" s="249"/>
      <c r="T918" s="249"/>
      <c r="U918" s="249"/>
      <c r="V918" s="249"/>
      <c r="W918" s="249"/>
      <c r="X918" s="250"/>
      <c r="AT918" s="251" t="s">
        <v>149</v>
      </c>
      <c r="AU918" s="251" t="s">
        <v>84</v>
      </c>
      <c r="AV918" s="16" t="s">
        <v>147</v>
      </c>
      <c r="AW918" s="16" t="s">
        <v>5</v>
      </c>
      <c r="AX918" s="16" t="s">
        <v>82</v>
      </c>
      <c r="AY918" s="251" t="s">
        <v>140</v>
      </c>
    </row>
    <row r="919" spans="1:65" s="2" customFormat="1" ht="36">
      <c r="A919" s="35"/>
      <c r="B919" s="36"/>
      <c r="C919" s="190" t="s">
        <v>518</v>
      </c>
      <c r="D919" s="190" t="s">
        <v>142</v>
      </c>
      <c r="E919" s="191" t="s">
        <v>883</v>
      </c>
      <c r="F919" s="192" t="s">
        <v>884</v>
      </c>
      <c r="G919" s="193" t="s">
        <v>145</v>
      </c>
      <c r="H919" s="194">
        <v>21.78</v>
      </c>
      <c r="I919" s="195"/>
      <c r="J919" s="195"/>
      <c r="K919" s="196">
        <f>ROUND(P919*H919,2)</f>
        <v>0</v>
      </c>
      <c r="L919" s="192" t="s">
        <v>146</v>
      </c>
      <c r="M919" s="40"/>
      <c r="N919" s="197" t="s">
        <v>1</v>
      </c>
      <c r="O919" s="198" t="s">
        <v>37</v>
      </c>
      <c r="P919" s="199">
        <f>I919+J919</f>
        <v>0</v>
      </c>
      <c r="Q919" s="199">
        <f>ROUND(I919*H919,2)</f>
        <v>0</v>
      </c>
      <c r="R919" s="199">
        <f>ROUND(J919*H919,2)</f>
        <v>0</v>
      </c>
      <c r="S919" s="72"/>
      <c r="T919" s="200">
        <f>S919*H919</f>
        <v>0</v>
      </c>
      <c r="U919" s="200">
        <v>0</v>
      </c>
      <c r="V919" s="200">
        <f>U919*H919</f>
        <v>0</v>
      </c>
      <c r="W919" s="200">
        <v>0</v>
      </c>
      <c r="X919" s="201">
        <f>W919*H919</f>
        <v>0</v>
      </c>
      <c r="Y919" s="35"/>
      <c r="Z919" s="35"/>
      <c r="AA919" s="35"/>
      <c r="AB919" s="35"/>
      <c r="AC919" s="35"/>
      <c r="AD919" s="35"/>
      <c r="AE919" s="35"/>
      <c r="AR919" s="202" t="s">
        <v>191</v>
      </c>
      <c r="AT919" s="202" t="s">
        <v>142</v>
      </c>
      <c r="AU919" s="202" t="s">
        <v>84</v>
      </c>
      <c r="AY919" s="18" t="s">
        <v>140</v>
      </c>
      <c r="BE919" s="203">
        <f>IF(O919="základní",K919,0)</f>
        <v>0</v>
      </c>
      <c r="BF919" s="203">
        <f>IF(O919="snížená",K919,0)</f>
        <v>0</v>
      </c>
      <c r="BG919" s="203">
        <f>IF(O919="zákl. přenesená",K919,0)</f>
        <v>0</v>
      </c>
      <c r="BH919" s="203">
        <f>IF(O919="sníž. přenesená",K919,0)</f>
        <v>0</v>
      </c>
      <c r="BI919" s="203">
        <f>IF(O919="nulová",K919,0)</f>
        <v>0</v>
      </c>
      <c r="BJ919" s="18" t="s">
        <v>82</v>
      </c>
      <c r="BK919" s="203">
        <f>ROUND(P919*H919,2)</f>
        <v>0</v>
      </c>
      <c r="BL919" s="18" t="s">
        <v>191</v>
      </c>
      <c r="BM919" s="202" t="s">
        <v>885</v>
      </c>
    </row>
    <row r="920" spans="1:65" s="2" customFormat="1" ht="19.5">
      <c r="A920" s="35"/>
      <c r="B920" s="36"/>
      <c r="C920" s="37"/>
      <c r="D920" s="204" t="s">
        <v>148</v>
      </c>
      <c r="E920" s="37"/>
      <c r="F920" s="205" t="s">
        <v>884</v>
      </c>
      <c r="G920" s="37"/>
      <c r="H920" s="37"/>
      <c r="I920" s="206"/>
      <c r="J920" s="206"/>
      <c r="K920" s="37"/>
      <c r="L920" s="37"/>
      <c r="M920" s="40"/>
      <c r="N920" s="207"/>
      <c r="O920" s="208"/>
      <c r="P920" s="72"/>
      <c r="Q920" s="72"/>
      <c r="R920" s="72"/>
      <c r="S920" s="72"/>
      <c r="T920" s="72"/>
      <c r="U920" s="72"/>
      <c r="V920" s="72"/>
      <c r="W920" s="72"/>
      <c r="X920" s="73"/>
      <c r="Y920" s="35"/>
      <c r="Z920" s="35"/>
      <c r="AA920" s="35"/>
      <c r="AB920" s="35"/>
      <c r="AC920" s="35"/>
      <c r="AD920" s="35"/>
      <c r="AE920" s="35"/>
      <c r="AT920" s="18" t="s">
        <v>148</v>
      </c>
      <c r="AU920" s="18" t="s">
        <v>84</v>
      </c>
    </row>
    <row r="921" spans="1:65" s="13" customFormat="1" ht="11.25">
      <c r="B921" s="209"/>
      <c r="C921" s="210"/>
      <c r="D921" s="204" t="s">
        <v>149</v>
      </c>
      <c r="E921" s="211" t="s">
        <v>1</v>
      </c>
      <c r="F921" s="212" t="s">
        <v>666</v>
      </c>
      <c r="G921" s="210"/>
      <c r="H921" s="211" t="s">
        <v>1</v>
      </c>
      <c r="I921" s="213"/>
      <c r="J921" s="213"/>
      <c r="K921" s="210"/>
      <c r="L921" s="210"/>
      <c r="M921" s="214"/>
      <c r="N921" s="215"/>
      <c r="O921" s="216"/>
      <c r="P921" s="216"/>
      <c r="Q921" s="216"/>
      <c r="R921" s="216"/>
      <c r="S921" s="216"/>
      <c r="T921" s="216"/>
      <c r="U921" s="216"/>
      <c r="V921" s="216"/>
      <c r="W921" s="216"/>
      <c r="X921" s="217"/>
      <c r="AT921" s="218" t="s">
        <v>149</v>
      </c>
      <c r="AU921" s="218" t="s">
        <v>84</v>
      </c>
      <c r="AV921" s="13" t="s">
        <v>82</v>
      </c>
      <c r="AW921" s="13" t="s">
        <v>5</v>
      </c>
      <c r="AX921" s="13" t="s">
        <v>74</v>
      </c>
      <c r="AY921" s="218" t="s">
        <v>140</v>
      </c>
    </row>
    <row r="922" spans="1:65" s="14" customFormat="1" ht="11.25">
      <c r="B922" s="219"/>
      <c r="C922" s="220"/>
      <c r="D922" s="204" t="s">
        <v>149</v>
      </c>
      <c r="E922" s="221" t="s">
        <v>1</v>
      </c>
      <c r="F922" s="222" t="s">
        <v>460</v>
      </c>
      <c r="G922" s="220"/>
      <c r="H922" s="223">
        <v>21.78</v>
      </c>
      <c r="I922" s="224"/>
      <c r="J922" s="224"/>
      <c r="K922" s="220"/>
      <c r="L922" s="220"/>
      <c r="M922" s="225"/>
      <c r="N922" s="226"/>
      <c r="O922" s="227"/>
      <c r="P922" s="227"/>
      <c r="Q922" s="227"/>
      <c r="R922" s="227"/>
      <c r="S922" s="227"/>
      <c r="T922" s="227"/>
      <c r="U922" s="227"/>
      <c r="V922" s="227"/>
      <c r="W922" s="227"/>
      <c r="X922" s="228"/>
      <c r="AT922" s="229" t="s">
        <v>149</v>
      </c>
      <c r="AU922" s="229" t="s">
        <v>84</v>
      </c>
      <c r="AV922" s="14" t="s">
        <v>84</v>
      </c>
      <c r="AW922" s="14" t="s">
        <v>5</v>
      </c>
      <c r="AX922" s="14" t="s">
        <v>74</v>
      </c>
      <c r="AY922" s="229" t="s">
        <v>140</v>
      </c>
    </row>
    <row r="923" spans="1:65" s="15" customFormat="1" ht="11.25">
      <c r="B923" s="230"/>
      <c r="C923" s="231"/>
      <c r="D923" s="204" t="s">
        <v>149</v>
      </c>
      <c r="E923" s="232" t="s">
        <v>1</v>
      </c>
      <c r="F923" s="233" t="s">
        <v>152</v>
      </c>
      <c r="G923" s="231"/>
      <c r="H923" s="234">
        <v>21.78</v>
      </c>
      <c r="I923" s="235"/>
      <c r="J923" s="235"/>
      <c r="K923" s="231"/>
      <c r="L923" s="231"/>
      <c r="M923" s="236"/>
      <c r="N923" s="237"/>
      <c r="O923" s="238"/>
      <c r="P923" s="238"/>
      <c r="Q923" s="238"/>
      <c r="R923" s="238"/>
      <c r="S923" s="238"/>
      <c r="T923" s="238"/>
      <c r="U923" s="238"/>
      <c r="V923" s="238"/>
      <c r="W923" s="238"/>
      <c r="X923" s="239"/>
      <c r="AT923" s="240" t="s">
        <v>149</v>
      </c>
      <c r="AU923" s="240" t="s">
        <v>84</v>
      </c>
      <c r="AV923" s="15" t="s">
        <v>153</v>
      </c>
      <c r="AW923" s="15" t="s">
        <v>5</v>
      </c>
      <c r="AX923" s="15" t="s">
        <v>74</v>
      </c>
      <c r="AY923" s="240" t="s">
        <v>140</v>
      </c>
    </row>
    <row r="924" spans="1:65" s="16" customFormat="1" ht="11.25">
      <c r="B924" s="241"/>
      <c r="C924" s="242"/>
      <c r="D924" s="204" t="s">
        <v>149</v>
      </c>
      <c r="E924" s="243" t="s">
        <v>1</v>
      </c>
      <c r="F924" s="244" t="s">
        <v>154</v>
      </c>
      <c r="G924" s="242"/>
      <c r="H924" s="245">
        <v>21.78</v>
      </c>
      <c r="I924" s="246"/>
      <c r="J924" s="246"/>
      <c r="K924" s="242"/>
      <c r="L924" s="242"/>
      <c r="M924" s="247"/>
      <c r="N924" s="248"/>
      <c r="O924" s="249"/>
      <c r="P924" s="249"/>
      <c r="Q924" s="249"/>
      <c r="R924" s="249"/>
      <c r="S924" s="249"/>
      <c r="T924" s="249"/>
      <c r="U924" s="249"/>
      <c r="V924" s="249"/>
      <c r="W924" s="249"/>
      <c r="X924" s="250"/>
      <c r="AT924" s="251" t="s">
        <v>149</v>
      </c>
      <c r="AU924" s="251" t="s">
        <v>84</v>
      </c>
      <c r="AV924" s="16" t="s">
        <v>147</v>
      </c>
      <c r="AW924" s="16" t="s">
        <v>5</v>
      </c>
      <c r="AX924" s="16" t="s">
        <v>82</v>
      </c>
      <c r="AY924" s="251" t="s">
        <v>140</v>
      </c>
    </row>
    <row r="925" spans="1:65" s="2" customFormat="1" ht="24">
      <c r="A925" s="35"/>
      <c r="B925" s="36"/>
      <c r="C925" s="190" t="s">
        <v>886</v>
      </c>
      <c r="D925" s="190" t="s">
        <v>142</v>
      </c>
      <c r="E925" s="191" t="s">
        <v>887</v>
      </c>
      <c r="F925" s="192" t="s">
        <v>888</v>
      </c>
      <c r="G925" s="193" t="s">
        <v>145</v>
      </c>
      <c r="H925" s="194">
        <v>24.75</v>
      </c>
      <c r="I925" s="195"/>
      <c r="J925" s="195"/>
      <c r="K925" s="196">
        <f>ROUND(P925*H925,2)</f>
        <v>0</v>
      </c>
      <c r="L925" s="192" t="s">
        <v>146</v>
      </c>
      <c r="M925" s="40"/>
      <c r="N925" s="197" t="s">
        <v>1</v>
      </c>
      <c r="O925" s="198" t="s">
        <v>37</v>
      </c>
      <c r="P925" s="199">
        <f>I925+J925</f>
        <v>0</v>
      </c>
      <c r="Q925" s="199">
        <f>ROUND(I925*H925,2)</f>
        <v>0</v>
      </c>
      <c r="R925" s="199">
        <f>ROUND(J925*H925,2)</f>
        <v>0</v>
      </c>
      <c r="S925" s="72"/>
      <c r="T925" s="200">
        <f>S925*H925</f>
        <v>0</v>
      </c>
      <c r="U925" s="200">
        <v>0</v>
      </c>
      <c r="V925" s="200">
        <f>U925*H925</f>
        <v>0</v>
      </c>
      <c r="W925" s="200">
        <v>0</v>
      </c>
      <c r="X925" s="201">
        <f>W925*H925</f>
        <v>0</v>
      </c>
      <c r="Y925" s="35"/>
      <c r="Z925" s="35"/>
      <c r="AA925" s="35"/>
      <c r="AB925" s="35"/>
      <c r="AC925" s="35"/>
      <c r="AD925" s="35"/>
      <c r="AE925" s="35"/>
      <c r="AR925" s="202" t="s">
        <v>191</v>
      </c>
      <c r="AT925" s="202" t="s">
        <v>142</v>
      </c>
      <c r="AU925" s="202" t="s">
        <v>84</v>
      </c>
      <c r="AY925" s="18" t="s">
        <v>140</v>
      </c>
      <c r="BE925" s="203">
        <f>IF(O925="základní",K925,0)</f>
        <v>0</v>
      </c>
      <c r="BF925" s="203">
        <f>IF(O925="snížená",K925,0)</f>
        <v>0</v>
      </c>
      <c r="BG925" s="203">
        <f>IF(O925="zákl. přenesená",K925,0)</f>
        <v>0</v>
      </c>
      <c r="BH925" s="203">
        <f>IF(O925="sníž. přenesená",K925,0)</f>
        <v>0</v>
      </c>
      <c r="BI925" s="203">
        <f>IF(O925="nulová",K925,0)</f>
        <v>0</v>
      </c>
      <c r="BJ925" s="18" t="s">
        <v>82</v>
      </c>
      <c r="BK925" s="203">
        <f>ROUND(P925*H925,2)</f>
        <v>0</v>
      </c>
      <c r="BL925" s="18" t="s">
        <v>191</v>
      </c>
      <c r="BM925" s="202" t="s">
        <v>889</v>
      </c>
    </row>
    <row r="926" spans="1:65" s="2" customFormat="1" ht="11.25">
      <c r="A926" s="35"/>
      <c r="B926" s="36"/>
      <c r="C926" s="37"/>
      <c r="D926" s="204" t="s">
        <v>148</v>
      </c>
      <c r="E926" s="37"/>
      <c r="F926" s="205" t="s">
        <v>888</v>
      </c>
      <c r="G926" s="37"/>
      <c r="H926" s="37"/>
      <c r="I926" s="206"/>
      <c r="J926" s="206"/>
      <c r="K926" s="37"/>
      <c r="L926" s="37"/>
      <c r="M926" s="40"/>
      <c r="N926" s="207"/>
      <c r="O926" s="208"/>
      <c r="P926" s="72"/>
      <c r="Q926" s="72"/>
      <c r="R926" s="72"/>
      <c r="S926" s="72"/>
      <c r="T926" s="72"/>
      <c r="U926" s="72"/>
      <c r="V926" s="72"/>
      <c r="W926" s="72"/>
      <c r="X926" s="73"/>
      <c r="Y926" s="35"/>
      <c r="Z926" s="35"/>
      <c r="AA926" s="35"/>
      <c r="AB926" s="35"/>
      <c r="AC926" s="35"/>
      <c r="AD926" s="35"/>
      <c r="AE926" s="35"/>
      <c r="AT926" s="18" t="s">
        <v>148</v>
      </c>
      <c r="AU926" s="18" t="s">
        <v>84</v>
      </c>
    </row>
    <row r="927" spans="1:65" s="13" customFormat="1" ht="11.25">
      <c r="B927" s="209"/>
      <c r="C927" s="210"/>
      <c r="D927" s="204" t="s">
        <v>149</v>
      </c>
      <c r="E927" s="211" t="s">
        <v>1</v>
      </c>
      <c r="F927" s="212" t="s">
        <v>666</v>
      </c>
      <c r="G927" s="210"/>
      <c r="H927" s="211" t="s">
        <v>1</v>
      </c>
      <c r="I927" s="213"/>
      <c r="J927" s="213"/>
      <c r="K927" s="210"/>
      <c r="L927" s="210"/>
      <c r="M927" s="214"/>
      <c r="N927" s="215"/>
      <c r="O927" s="216"/>
      <c r="P927" s="216"/>
      <c r="Q927" s="216"/>
      <c r="R927" s="216"/>
      <c r="S927" s="216"/>
      <c r="T927" s="216"/>
      <c r="U927" s="216"/>
      <c r="V927" s="216"/>
      <c r="W927" s="216"/>
      <c r="X927" s="217"/>
      <c r="AT927" s="218" t="s">
        <v>149</v>
      </c>
      <c r="AU927" s="218" t="s">
        <v>84</v>
      </c>
      <c r="AV927" s="13" t="s">
        <v>82</v>
      </c>
      <c r="AW927" s="13" t="s">
        <v>5</v>
      </c>
      <c r="AX927" s="13" t="s">
        <v>74</v>
      </c>
      <c r="AY927" s="218" t="s">
        <v>140</v>
      </c>
    </row>
    <row r="928" spans="1:65" s="14" customFormat="1" ht="11.25">
      <c r="B928" s="219"/>
      <c r="C928" s="220"/>
      <c r="D928" s="204" t="s">
        <v>149</v>
      </c>
      <c r="E928" s="221" t="s">
        <v>1</v>
      </c>
      <c r="F928" s="222" t="s">
        <v>667</v>
      </c>
      <c r="G928" s="220"/>
      <c r="H928" s="223">
        <v>24.75</v>
      </c>
      <c r="I928" s="224"/>
      <c r="J928" s="224"/>
      <c r="K928" s="220"/>
      <c r="L928" s="220"/>
      <c r="M928" s="225"/>
      <c r="N928" s="226"/>
      <c r="O928" s="227"/>
      <c r="P928" s="227"/>
      <c r="Q928" s="227"/>
      <c r="R928" s="227"/>
      <c r="S928" s="227"/>
      <c r="T928" s="227"/>
      <c r="U928" s="227"/>
      <c r="V928" s="227"/>
      <c r="W928" s="227"/>
      <c r="X928" s="228"/>
      <c r="AT928" s="229" t="s">
        <v>149</v>
      </c>
      <c r="AU928" s="229" t="s">
        <v>84</v>
      </c>
      <c r="AV928" s="14" t="s">
        <v>84</v>
      </c>
      <c r="AW928" s="14" t="s">
        <v>5</v>
      </c>
      <c r="AX928" s="14" t="s">
        <v>74</v>
      </c>
      <c r="AY928" s="229" t="s">
        <v>140</v>
      </c>
    </row>
    <row r="929" spans="1:65" s="15" customFormat="1" ht="11.25">
      <c r="B929" s="230"/>
      <c r="C929" s="231"/>
      <c r="D929" s="204" t="s">
        <v>149</v>
      </c>
      <c r="E929" s="232" t="s">
        <v>1</v>
      </c>
      <c r="F929" s="233" t="s">
        <v>152</v>
      </c>
      <c r="G929" s="231"/>
      <c r="H929" s="234">
        <v>24.75</v>
      </c>
      <c r="I929" s="235"/>
      <c r="J929" s="235"/>
      <c r="K929" s="231"/>
      <c r="L929" s="231"/>
      <c r="M929" s="236"/>
      <c r="N929" s="237"/>
      <c r="O929" s="238"/>
      <c r="P929" s="238"/>
      <c r="Q929" s="238"/>
      <c r="R929" s="238"/>
      <c r="S929" s="238"/>
      <c r="T929" s="238"/>
      <c r="U929" s="238"/>
      <c r="V929" s="238"/>
      <c r="W929" s="238"/>
      <c r="X929" s="239"/>
      <c r="AT929" s="240" t="s">
        <v>149</v>
      </c>
      <c r="AU929" s="240" t="s">
        <v>84</v>
      </c>
      <c r="AV929" s="15" t="s">
        <v>153</v>
      </c>
      <c r="AW929" s="15" t="s">
        <v>5</v>
      </c>
      <c r="AX929" s="15" t="s">
        <v>74</v>
      </c>
      <c r="AY929" s="240" t="s">
        <v>140</v>
      </c>
    </row>
    <row r="930" spans="1:65" s="16" customFormat="1" ht="11.25">
      <c r="B930" s="241"/>
      <c r="C930" s="242"/>
      <c r="D930" s="204" t="s">
        <v>149</v>
      </c>
      <c r="E930" s="243" t="s">
        <v>1</v>
      </c>
      <c r="F930" s="244" t="s">
        <v>154</v>
      </c>
      <c r="G930" s="242"/>
      <c r="H930" s="245">
        <v>24.75</v>
      </c>
      <c r="I930" s="246"/>
      <c r="J930" s="246"/>
      <c r="K930" s="242"/>
      <c r="L930" s="242"/>
      <c r="M930" s="247"/>
      <c r="N930" s="248"/>
      <c r="O930" s="249"/>
      <c r="P930" s="249"/>
      <c r="Q930" s="249"/>
      <c r="R930" s="249"/>
      <c r="S930" s="249"/>
      <c r="T930" s="249"/>
      <c r="U930" s="249"/>
      <c r="V930" s="249"/>
      <c r="W930" s="249"/>
      <c r="X930" s="250"/>
      <c r="AT930" s="251" t="s">
        <v>149</v>
      </c>
      <c r="AU930" s="251" t="s">
        <v>84</v>
      </c>
      <c r="AV930" s="16" t="s">
        <v>147</v>
      </c>
      <c r="AW930" s="16" t="s">
        <v>5</v>
      </c>
      <c r="AX930" s="16" t="s">
        <v>82</v>
      </c>
      <c r="AY930" s="251" t="s">
        <v>140</v>
      </c>
    </row>
    <row r="931" spans="1:65" s="2" customFormat="1" ht="36">
      <c r="A931" s="35"/>
      <c r="B931" s="36"/>
      <c r="C931" s="190" t="s">
        <v>521</v>
      </c>
      <c r="D931" s="190" t="s">
        <v>142</v>
      </c>
      <c r="E931" s="191" t="s">
        <v>890</v>
      </c>
      <c r="F931" s="192" t="s">
        <v>891</v>
      </c>
      <c r="G931" s="193" t="s">
        <v>145</v>
      </c>
      <c r="H931" s="194">
        <v>21.78</v>
      </c>
      <c r="I931" s="195"/>
      <c r="J931" s="195"/>
      <c r="K931" s="196">
        <f>ROUND(P931*H931,2)</f>
        <v>0</v>
      </c>
      <c r="L931" s="192" t="s">
        <v>146</v>
      </c>
      <c r="M931" s="40"/>
      <c r="N931" s="197" t="s">
        <v>1</v>
      </c>
      <c r="O931" s="198" t="s">
        <v>37</v>
      </c>
      <c r="P931" s="199">
        <f>I931+J931</f>
        <v>0</v>
      </c>
      <c r="Q931" s="199">
        <f>ROUND(I931*H931,2)</f>
        <v>0</v>
      </c>
      <c r="R931" s="199">
        <f>ROUND(J931*H931,2)</f>
        <v>0</v>
      </c>
      <c r="S931" s="72"/>
      <c r="T931" s="200">
        <f>S931*H931</f>
        <v>0</v>
      </c>
      <c r="U931" s="200">
        <v>0</v>
      </c>
      <c r="V931" s="200">
        <f>U931*H931</f>
        <v>0</v>
      </c>
      <c r="W931" s="200">
        <v>0</v>
      </c>
      <c r="X931" s="201">
        <f>W931*H931</f>
        <v>0</v>
      </c>
      <c r="Y931" s="35"/>
      <c r="Z931" s="35"/>
      <c r="AA931" s="35"/>
      <c r="AB931" s="35"/>
      <c r="AC931" s="35"/>
      <c r="AD931" s="35"/>
      <c r="AE931" s="35"/>
      <c r="AR931" s="202" t="s">
        <v>191</v>
      </c>
      <c r="AT931" s="202" t="s">
        <v>142</v>
      </c>
      <c r="AU931" s="202" t="s">
        <v>84</v>
      </c>
      <c r="AY931" s="18" t="s">
        <v>140</v>
      </c>
      <c r="BE931" s="203">
        <f>IF(O931="základní",K931,0)</f>
        <v>0</v>
      </c>
      <c r="BF931" s="203">
        <f>IF(O931="snížená",K931,0)</f>
        <v>0</v>
      </c>
      <c r="BG931" s="203">
        <f>IF(O931="zákl. přenesená",K931,0)</f>
        <v>0</v>
      </c>
      <c r="BH931" s="203">
        <f>IF(O931="sníž. přenesená",K931,0)</f>
        <v>0</v>
      </c>
      <c r="BI931" s="203">
        <f>IF(O931="nulová",K931,0)</f>
        <v>0</v>
      </c>
      <c r="BJ931" s="18" t="s">
        <v>82</v>
      </c>
      <c r="BK931" s="203">
        <f>ROUND(P931*H931,2)</f>
        <v>0</v>
      </c>
      <c r="BL931" s="18" t="s">
        <v>191</v>
      </c>
      <c r="BM931" s="202" t="s">
        <v>892</v>
      </c>
    </row>
    <row r="932" spans="1:65" s="2" customFormat="1" ht="19.5">
      <c r="A932" s="35"/>
      <c r="B932" s="36"/>
      <c r="C932" s="37"/>
      <c r="D932" s="204" t="s">
        <v>148</v>
      </c>
      <c r="E932" s="37"/>
      <c r="F932" s="205" t="s">
        <v>891</v>
      </c>
      <c r="G932" s="37"/>
      <c r="H932" s="37"/>
      <c r="I932" s="206"/>
      <c r="J932" s="206"/>
      <c r="K932" s="37"/>
      <c r="L932" s="37"/>
      <c r="M932" s="40"/>
      <c r="N932" s="207"/>
      <c r="O932" s="208"/>
      <c r="P932" s="72"/>
      <c r="Q932" s="72"/>
      <c r="R932" s="72"/>
      <c r="S932" s="72"/>
      <c r="T932" s="72"/>
      <c r="U932" s="72"/>
      <c r="V932" s="72"/>
      <c r="W932" s="72"/>
      <c r="X932" s="73"/>
      <c r="Y932" s="35"/>
      <c r="Z932" s="35"/>
      <c r="AA932" s="35"/>
      <c r="AB932" s="35"/>
      <c r="AC932" s="35"/>
      <c r="AD932" s="35"/>
      <c r="AE932" s="35"/>
      <c r="AT932" s="18" t="s">
        <v>148</v>
      </c>
      <c r="AU932" s="18" t="s">
        <v>84</v>
      </c>
    </row>
    <row r="933" spans="1:65" s="13" customFormat="1" ht="11.25">
      <c r="B933" s="209"/>
      <c r="C933" s="210"/>
      <c r="D933" s="204" t="s">
        <v>149</v>
      </c>
      <c r="E933" s="211" t="s">
        <v>1</v>
      </c>
      <c r="F933" s="212" t="s">
        <v>666</v>
      </c>
      <c r="G933" s="210"/>
      <c r="H933" s="211" t="s">
        <v>1</v>
      </c>
      <c r="I933" s="213"/>
      <c r="J933" s="213"/>
      <c r="K933" s="210"/>
      <c r="L933" s="210"/>
      <c r="M933" s="214"/>
      <c r="N933" s="215"/>
      <c r="O933" s="216"/>
      <c r="P933" s="216"/>
      <c r="Q933" s="216"/>
      <c r="R933" s="216"/>
      <c r="S933" s="216"/>
      <c r="T933" s="216"/>
      <c r="U933" s="216"/>
      <c r="V933" s="216"/>
      <c r="W933" s="216"/>
      <c r="X933" s="217"/>
      <c r="AT933" s="218" t="s">
        <v>149</v>
      </c>
      <c r="AU933" s="218" t="s">
        <v>84</v>
      </c>
      <c r="AV933" s="13" t="s">
        <v>82</v>
      </c>
      <c r="AW933" s="13" t="s">
        <v>5</v>
      </c>
      <c r="AX933" s="13" t="s">
        <v>74</v>
      </c>
      <c r="AY933" s="218" t="s">
        <v>140</v>
      </c>
    </row>
    <row r="934" spans="1:65" s="14" customFormat="1" ht="11.25">
      <c r="B934" s="219"/>
      <c r="C934" s="220"/>
      <c r="D934" s="204" t="s">
        <v>149</v>
      </c>
      <c r="E934" s="221" t="s">
        <v>1</v>
      </c>
      <c r="F934" s="222" t="s">
        <v>460</v>
      </c>
      <c r="G934" s="220"/>
      <c r="H934" s="223">
        <v>21.78</v>
      </c>
      <c r="I934" s="224"/>
      <c r="J934" s="224"/>
      <c r="K934" s="220"/>
      <c r="L934" s="220"/>
      <c r="M934" s="225"/>
      <c r="N934" s="226"/>
      <c r="O934" s="227"/>
      <c r="P934" s="227"/>
      <c r="Q934" s="227"/>
      <c r="R934" s="227"/>
      <c r="S934" s="227"/>
      <c r="T934" s="227"/>
      <c r="U934" s="227"/>
      <c r="V934" s="227"/>
      <c r="W934" s="227"/>
      <c r="X934" s="228"/>
      <c r="AT934" s="229" t="s">
        <v>149</v>
      </c>
      <c r="AU934" s="229" t="s">
        <v>84</v>
      </c>
      <c r="AV934" s="14" t="s">
        <v>84</v>
      </c>
      <c r="AW934" s="14" t="s">
        <v>5</v>
      </c>
      <c r="AX934" s="14" t="s">
        <v>74</v>
      </c>
      <c r="AY934" s="229" t="s">
        <v>140</v>
      </c>
    </row>
    <row r="935" spans="1:65" s="15" customFormat="1" ht="11.25">
      <c r="B935" s="230"/>
      <c r="C935" s="231"/>
      <c r="D935" s="204" t="s">
        <v>149</v>
      </c>
      <c r="E935" s="232" t="s">
        <v>1</v>
      </c>
      <c r="F935" s="233" t="s">
        <v>152</v>
      </c>
      <c r="G935" s="231"/>
      <c r="H935" s="234">
        <v>21.78</v>
      </c>
      <c r="I935" s="235"/>
      <c r="J935" s="235"/>
      <c r="K935" s="231"/>
      <c r="L935" s="231"/>
      <c r="M935" s="236"/>
      <c r="N935" s="237"/>
      <c r="O935" s="238"/>
      <c r="P935" s="238"/>
      <c r="Q935" s="238"/>
      <c r="R935" s="238"/>
      <c r="S935" s="238"/>
      <c r="T935" s="238"/>
      <c r="U935" s="238"/>
      <c r="V935" s="238"/>
      <c r="W935" s="238"/>
      <c r="X935" s="239"/>
      <c r="AT935" s="240" t="s">
        <v>149</v>
      </c>
      <c r="AU935" s="240" t="s">
        <v>84</v>
      </c>
      <c r="AV935" s="15" t="s">
        <v>153</v>
      </c>
      <c r="AW935" s="15" t="s">
        <v>5</v>
      </c>
      <c r="AX935" s="15" t="s">
        <v>74</v>
      </c>
      <c r="AY935" s="240" t="s">
        <v>140</v>
      </c>
    </row>
    <row r="936" spans="1:65" s="16" customFormat="1" ht="11.25">
      <c r="B936" s="241"/>
      <c r="C936" s="242"/>
      <c r="D936" s="204" t="s">
        <v>149</v>
      </c>
      <c r="E936" s="243" t="s">
        <v>1</v>
      </c>
      <c r="F936" s="244" t="s">
        <v>154</v>
      </c>
      <c r="G936" s="242"/>
      <c r="H936" s="245">
        <v>21.78</v>
      </c>
      <c r="I936" s="246"/>
      <c r="J936" s="246"/>
      <c r="K936" s="242"/>
      <c r="L936" s="242"/>
      <c r="M936" s="247"/>
      <c r="N936" s="248"/>
      <c r="O936" s="249"/>
      <c r="P936" s="249"/>
      <c r="Q936" s="249"/>
      <c r="R936" s="249"/>
      <c r="S936" s="249"/>
      <c r="T936" s="249"/>
      <c r="U936" s="249"/>
      <c r="V936" s="249"/>
      <c r="W936" s="249"/>
      <c r="X936" s="250"/>
      <c r="AT936" s="251" t="s">
        <v>149</v>
      </c>
      <c r="AU936" s="251" t="s">
        <v>84</v>
      </c>
      <c r="AV936" s="16" t="s">
        <v>147</v>
      </c>
      <c r="AW936" s="16" t="s">
        <v>5</v>
      </c>
      <c r="AX936" s="16" t="s">
        <v>82</v>
      </c>
      <c r="AY936" s="251" t="s">
        <v>140</v>
      </c>
    </row>
    <row r="937" spans="1:65" s="2" customFormat="1" ht="36">
      <c r="A937" s="35"/>
      <c r="B937" s="36"/>
      <c r="C937" s="190" t="s">
        <v>893</v>
      </c>
      <c r="D937" s="190" t="s">
        <v>142</v>
      </c>
      <c r="E937" s="191" t="s">
        <v>894</v>
      </c>
      <c r="F937" s="192" t="s">
        <v>895</v>
      </c>
      <c r="G937" s="193" t="s">
        <v>317</v>
      </c>
      <c r="H937" s="194">
        <v>19.8</v>
      </c>
      <c r="I937" s="195"/>
      <c r="J937" s="195"/>
      <c r="K937" s="196">
        <f>ROUND(P937*H937,2)</f>
        <v>0</v>
      </c>
      <c r="L937" s="192" t="s">
        <v>146</v>
      </c>
      <c r="M937" s="40"/>
      <c r="N937" s="197" t="s">
        <v>1</v>
      </c>
      <c r="O937" s="198" t="s">
        <v>37</v>
      </c>
      <c r="P937" s="199">
        <f>I937+J937</f>
        <v>0</v>
      </c>
      <c r="Q937" s="199">
        <f>ROUND(I937*H937,2)</f>
        <v>0</v>
      </c>
      <c r="R937" s="199">
        <f>ROUND(J937*H937,2)</f>
        <v>0</v>
      </c>
      <c r="S937" s="72"/>
      <c r="T937" s="200">
        <f>S937*H937</f>
        <v>0</v>
      </c>
      <c r="U937" s="200">
        <v>0</v>
      </c>
      <c r="V937" s="200">
        <f>U937*H937</f>
        <v>0</v>
      </c>
      <c r="W937" s="200">
        <v>0</v>
      </c>
      <c r="X937" s="201">
        <f>W937*H937</f>
        <v>0</v>
      </c>
      <c r="Y937" s="35"/>
      <c r="Z937" s="35"/>
      <c r="AA937" s="35"/>
      <c r="AB937" s="35"/>
      <c r="AC937" s="35"/>
      <c r="AD937" s="35"/>
      <c r="AE937" s="35"/>
      <c r="AR937" s="202" t="s">
        <v>191</v>
      </c>
      <c r="AT937" s="202" t="s">
        <v>142</v>
      </c>
      <c r="AU937" s="202" t="s">
        <v>84</v>
      </c>
      <c r="AY937" s="18" t="s">
        <v>140</v>
      </c>
      <c r="BE937" s="203">
        <f>IF(O937="základní",K937,0)</f>
        <v>0</v>
      </c>
      <c r="BF937" s="203">
        <f>IF(O937="snížená",K937,0)</f>
        <v>0</v>
      </c>
      <c r="BG937" s="203">
        <f>IF(O937="zákl. přenesená",K937,0)</f>
        <v>0</v>
      </c>
      <c r="BH937" s="203">
        <f>IF(O937="sníž. přenesená",K937,0)</f>
        <v>0</v>
      </c>
      <c r="BI937" s="203">
        <f>IF(O937="nulová",K937,0)</f>
        <v>0</v>
      </c>
      <c r="BJ937" s="18" t="s">
        <v>82</v>
      </c>
      <c r="BK937" s="203">
        <f>ROUND(P937*H937,2)</f>
        <v>0</v>
      </c>
      <c r="BL937" s="18" t="s">
        <v>191</v>
      </c>
      <c r="BM937" s="202" t="s">
        <v>896</v>
      </c>
    </row>
    <row r="938" spans="1:65" s="2" customFormat="1" ht="19.5">
      <c r="A938" s="35"/>
      <c r="B938" s="36"/>
      <c r="C938" s="37"/>
      <c r="D938" s="204" t="s">
        <v>148</v>
      </c>
      <c r="E938" s="37"/>
      <c r="F938" s="205" t="s">
        <v>895</v>
      </c>
      <c r="G938" s="37"/>
      <c r="H938" s="37"/>
      <c r="I938" s="206"/>
      <c r="J938" s="206"/>
      <c r="K938" s="37"/>
      <c r="L938" s="37"/>
      <c r="M938" s="40"/>
      <c r="N938" s="207"/>
      <c r="O938" s="208"/>
      <c r="P938" s="72"/>
      <c r="Q938" s="72"/>
      <c r="R938" s="72"/>
      <c r="S938" s="72"/>
      <c r="T938" s="72"/>
      <c r="U938" s="72"/>
      <c r="V938" s="72"/>
      <c r="W938" s="72"/>
      <c r="X938" s="73"/>
      <c r="Y938" s="35"/>
      <c r="Z938" s="35"/>
      <c r="AA938" s="35"/>
      <c r="AB938" s="35"/>
      <c r="AC938" s="35"/>
      <c r="AD938" s="35"/>
      <c r="AE938" s="35"/>
      <c r="AT938" s="18" t="s">
        <v>148</v>
      </c>
      <c r="AU938" s="18" t="s">
        <v>84</v>
      </c>
    </row>
    <row r="939" spans="1:65" s="13" customFormat="1" ht="22.5">
      <c r="B939" s="209"/>
      <c r="C939" s="210"/>
      <c r="D939" s="204" t="s">
        <v>149</v>
      </c>
      <c r="E939" s="211" t="s">
        <v>1</v>
      </c>
      <c r="F939" s="212" t="s">
        <v>897</v>
      </c>
      <c r="G939" s="210"/>
      <c r="H939" s="211" t="s">
        <v>1</v>
      </c>
      <c r="I939" s="213"/>
      <c r="J939" s="213"/>
      <c r="K939" s="210"/>
      <c r="L939" s="210"/>
      <c r="M939" s="214"/>
      <c r="N939" s="215"/>
      <c r="O939" s="216"/>
      <c r="P939" s="216"/>
      <c r="Q939" s="216"/>
      <c r="R939" s="216"/>
      <c r="S939" s="216"/>
      <c r="T939" s="216"/>
      <c r="U939" s="216"/>
      <c r="V939" s="216"/>
      <c r="W939" s="216"/>
      <c r="X939" s="217"/>
      <c r="AT939" s="218" t="s">
        <v>149</v>
      </c>
      <c r="AU939" s="218" t="s">
        <v>84</v>
      </c>
      <c r="AV939" s="13" t="s">
        <v>82</v>
      </c>
      <c r="AW939" s="13" t="s">
        <v>5</v>
      </c>
      <c r="AX939" s="13" t="s">
        <v>74</v>
      </c>
      <c r="AY939" s="218" t="s">
        <v>140</v>
      </c>
    </row>
    <row r="940" spans="1:65" s="14" customFormat="1" ht="11.25">
      <c r="B940" s="219"/>
      <c r="C940" s="220"/>
      <c r="D940" s="204" t="s">
        <v>149</v>
      </c>
      <c r="E940" s="221" t="s">
        <v>1</v>
      </c>
      <c r="F940" s="222" t="s">
        <v>898</v>
      </c>
      <c r="G940" s="220"/>
      <c r="H940" s="223">
        <v>19.8</v>
      </c>
      <c r="I940" s="224"/>
      <c r="J940" s="224"/>
      <c r="K940" s="220"/>
      <c r="L940" s="220"/>
      <c r="M940" s="225"/>
      <c r="N940" s="226"/>
      <c r="O940" s="227"/>
      <c r="P940" s="227"/>
      <c r="Q940" s="227"/>
      <c r="R940" s="227"/>
      <c r="S940" s="227"/>
      <c r="T940" s="227"/>
      <c r="U940" s="227"/>
      <c r="V940" s="227"/>
      <c r="W940" s="227"/>
      <c r="X940" s="228"/>
      <c r="AT940" s="229" t="s">
        <v>149</v>
      </c>
      <c r="AU940" s="229" t="s">
        <v>84</v>
      </c>
      <c r="AV940" s="14" t="s">
        <v>84</v>
      </c>
      <c r="AW940" s="14" t="s">
        <v>5</v>
      </c>
      <c r="AX940" s="14" t="s">
        <v>74</v>
      </c>
      <c r="AY940" s="229" t="s">
        <v>140</v>
      </c>
    </row>
    <row r="941" spans="1:65" s="15" customFormat="1" ht="11.25">
      <c r="B941" s="230"/>
      <c r="C941" s="231"/>
      <c r="D941" s="204" t="s">
        <v>149</v>
      </c>
      <c r="E941" s="232" t="s">
        <v>1</v>
      </c>
      <c r="F941" s="233" t="s">
        <v>152</v>
      </c>
      <c r="G941" s="231"/>
      <c r="H941" s="234">
        <v>19.8</v>
      </c>
      <c r="I941" s="235"/>
      <c r="J941" s="235"/>
      <c r="K941" s="231"/>
      <c r="L941" s="231"/>
      <c r="M941" s="236"/>
      <c r="N941" s="237"/>
      <c r="O941" s="238"/>
      <c r="P941" s="238"/>
      <c r="Q941" s="238"/>
      <c r="R941" s="238"/>
      <c r="S941" s="238"/>
      <c r="T941" s="238"/>
      <c r="U941" s="238"/>
      <c r="V941" s="238"/>
      <c r="W941" s="238"/>
      <c r="X941" s="239"/>
      <c r="AT941" s="240" t="s">
        <v>149</v>
      </c>
      <c r="AU941" s="240" t="s">
        <v>84</v>
      </c>
      <c r="AV941" s="15" t="s">
        <v>153</v>
      </c>
      <c r="AW941" s="15" t="s">
        <v>5</v>
      </c>
      <c r="AX941" s="15" t="s">
        <v>74</v>
      </c>
      <c r="AY941" s="240" t="s">
        <v>140</v>
      </c>
    </row>
    <row r="942" spans="1:65" s="16" customFormat="1" ht="11.25">
      <c r="B942" s="241"/>
      <c r="C942" s="242"/>
      <c r="D942" s="204" t="s">
        <v>149</v>
      </c>
      <c r="E942" s="243" t="s">
        <v>1</v>
      </c>
      <c r="F942" s="244" t="s">
        <v>154</v>
      </c>
      <c r="G942" s="242"/>
      <c r="H942" s="245">
        <v>19.8</v>
      </c>
      <c r="I942" s="246"/>
      <c r="J942" s="246"/>
      <c r="K942" s="242"/>
      <c r="L942" s="242"/>
      <c r="M942" s="247"/>
      <c r="N942" s="248"/>
      <c r="O942" s="249"/>
      <c r="P942" s="249"/>
      <c r="Q942" s="249"/>
      <c r="R942" s="249"/>
      <c r="S942" s="249"/>
      <c r="T942" s="249"/>
      <c r="U942" s="249"/>
      <c r="V942" s="249"/>
      <c r="W942" s="249"/>
      <c r="X942" s="250"/>
      <c r="AT942" s="251" t="s">
        <v>149</v>
      </c>
      <c r="AU942" s="251" t="s">
        <v>84</v>
      </c>
      <c r="AV942" s="16" t="s">
        <v>147</v>
      </c>
      <c r="AW942" s="16" t="s">
        <v>5</v>
      </c>
      <c r="AX942" s="16" t="s">
        <v>82</v>
      </c>
      <c r="AY942" s="251" t="s">
        <v>140</v>
      </c>
    </row>
    <row r="943" spans="1:65" s="2" customFormat="1" ht="24">
      <c r="A943" s="35"/>
      <c r="B943" s="36"/>
      <c r="C943" s="252" t="s">
        <v>526</v>
      </c>
      <c r="D943" s="252" t="s">
        <v>224</v>
      </c>
      <c r="E943" s="253" t="s">
        <v>899</v>
      </c>
      <c r="F943" s="254" t="s">
        <v>900</v>
      </c>
      <c r="G943" s="255" t="s">
        <v>145</v>
      </c>
      <c r="H943" s="256">
        <v>30.937999999999999</v>
      </c>
      <c r="I943" s="257"/>
      <c r="J943" s="258"/>
      <c r="K943" s="259">
        <f>ROUND(P943*H943,2)</f>
        <v>0</v>
      </c>
      <c r="L943" s="254" t="s">
        <v>1</v>
      </c>
      <c r="M943" s="260"/>
      <c r="N943" s="261" t="s">
        <v>1</v>
      </c>
      <c r="O943" s="198" t="s">
        <v>37</v>
      </c>
      <c r="P943" s="199">
        <f>I943+J943</f>
        <v>0</v>
      </c>
      <c r="Q943" s="199">
        <f>ROUND(I943*H943,2)</f>
        <v>0</v>
      </c>
      <c r="R943" s="199">
        <f>ROUND(J943*H943,2)</f>
        <v>0</v>
      </c>
      <c r="S943" s="72"/>
      <c r="T943" s="200">
        <f>S943*H943</f>
        <v>0</v>
      </c>
      <c r="U943" s="200">
        <v>0</v>
      </c>
      <c r="V943" s="200">
        <f>U943*H943</f>
        <v>0</v>
      </c>
      <c r="W943" s="200">
        <v>0</v>
      </c>
      <c r="X943" s="201">
        <f>W943*H943</f>
        <v>0</v>
      </c>
      <c r="Y943" s="35"/>
      <c r="Z943" s="35"/>
      <c r="AA943" s="35"/>
      <c r="AB943" s="35"/>
      <c r="AC943" s="35"/>
      <c r="AD943" s="35"/>
      <c r="AE943" s="35"/>
      <c r="AR943" s="202" t="s">
        <v>232</v>
      </c>
      <c r="AT943" s="202" t="s">
        <v>224</v>
      </c>
      <c r="AU943" s="202" t="s">
        <v>84</v>
      </c>
      <c r="AY943" s="18" t="s">
        <v>140</v>
      </c>
      <c r="BE943" s="203">
        <f>IF(O943="základní",K943,0)</f>
        <v>0</v>
      </c>
      <c r="BF943" s="203">
        <f>IF(O943="snížená",K943,0)</f>
        <v>0</v>
      </c>
      <c r="BG943" s="203">
        <f>IF(O943="zákl. přenesená",K943,0)</f>
        <v>0</v>
      </c>
      <c r="BH943" s="203">
        <f>IF(O943="sníž. přenesená",K943,0)</f>
        <v>0</v>
      </c>
      <c r="BI943" s="203">
        <f>IF(O943="nulová",K943,0)</f>
        <v>0</v>
      </c>
      <c r="BJ943" s="18" t="s">
        <v>82</v>
      </c>
      <c r="BK943" s="203">
        <f>ROUND(P943*H943,2)</f>
        <v>0</v>
      </c>
      <c r="BL943" s="18" t="s">
        <v>191</v>
      </c>
      <c r="BM943" s="202" t="s">
        <v>901</v>
      </c>
    </row>
    <row r="944" spans="1:65" s="2" customFormat="1" ht="19.5">
      <c r="A944" s="35"/>
      <c r="B944" s="36"/>
      <c r="C944" s="37"/>
      <c r="D944" s="204" t="s">
        <v>148</v>
      </c>
      <c r="E944" s="37"/>
      <c r="F944" s="205" t="s">
        <v>900</v>
      </c>
      <c r="G944" s="37"/>
      <c r="H944" s="37"/>
      <c r="I944" s="206"/>
      <c r="J944" s="206"/>
      <c r="K944" s="37"/>
      <c r="L944" s="37"/>
      <c r="M944" s="40"/>
      <c r="N944" s="207"/>
      <c r="O944" s="208"/>
      <c r="P944" s="72"/>
      <c r="Q944" s="72"/>
      <c r="R944" s="72"/>
      <c r="S944" s="72"/>
      <c r="T944" s="72"/>
      <c r="U944" s="72"/>
      <c r="V944" s="72"/>
      <c r="W944" s="72"/>
      <c r="X944" s="73"/>
      <c r="Y944" s="35"/>
      <c r="Z944" s="35"/>
      <c r="AA944" s="35"/>
      <c r="AB944" s="35"/>
      <c r="AC944" s="35"/>
      <c r="AD944" s="35"/>
      <c r="AE944" s="35"/>
      <c r="AT944" s="18" t="s">
        <v>148</v>
      </c>
      <c r="AU944" s="18" t="s">
        <v>84</v>
      </c>
    </row>
    <row r="945" spans="1:65" s="14" customFormat="1" ht="11.25">
      <c r="B945" s="219"/>
      <c r="C945" s="220"/>
      <c r="D945" s="204" t="s">
        <v>149</v>
      </c>
      <c r="E945" s="221" t="s">
        <v>1</v>
      </c>
      <c r="F945" s="222" t="s">
        <v>902</v>
      </c>
      <c r="G945" s="220"/>
      <c r="H945" s="223">
        <v>30.937999999999999</v>
      </c>
      <c r="I945" s="224"/>
      <c r="J945" s="224"/>
      <c r="K945" s="220"/>
      <c r="L945" s="220"/>
      <c r="M945" s="225"/>
      <c r="N945" s="226"/>
      <c r="O945" s="227"/>
      <c r="P945" s="227"/>
      <c r="Q945" s="227"/>
      <c r="R945" s="227"/>
      <c r="S945" s="227"/>
      <c r="T945" s="227"/>
      <c r="U945" s="227"/>
      <c r="V945" s="227"/>
      <c r="W945" s="227"/>
      <c r="X945" s="228"/>
      <c r="AT945" s="229" t="s">
        <v>149</v>
      </c>
      <c r="AU945" s="229" t="s">
        <v>84</v>
      </c>
      <c r="AV945" s="14" t="s">
        <v>84</v>
      </c>
      <c r="AW945" s="14" t="s">
        <v>5</v>
      </c>
      <c r="AX945" s="14" t="s">
        <v>74</v>
      </c>
      <c r="AY945" s="229" t="s">
        <v>140</v>
      </c>
    </row>
    <row r="946" spans="1:65" s="16" customFormat="1" ht="11.25">
      <c r="B946" s="241"/>
      <c r="C946" s="242"/>
      <c r="D946" s="204" t="s">
        <v>149</v>
      </c>
      <c r="E946" s="243" t="s">
        <v>1</v>
      </c>
      <c r="F946" s="244" t="s">
        <v>154</v>
      </c>
      <c r="G946" s="242"/>
      <c r="H946" s="245">
        <v>30.937999999999999</v>
      </c>
      <c r="I946" s="246"/>
      <c r="J946" s="246"/>
      <c r="K946" s="242"/>
      <c r="L946" s="242"/>
      <c r="M946" s="247"/>
      <c r="N946" s="248"/>
      <c r="O946" s="249"/>
      <c r="P946" s="249"/>
      <c r="Q946" s="249"/>
      <c r="R946" s="249"/>
      <c r="S946" s="249"/>
      <c r="T946" s="249"/>
      <c r="U946" s="249"/>
      <c r="V946" s="249"/>
      <c r="W946" s="249"/>
      <c r="X946" s="250"/>
      <c r="AT946" s="251" t="s">
        <v>149</v>
      </c>
      <c r="AU946" s="251" t="s">
        <v>84</v>
      </c>
      <c r="AV946" s="16" t="s">
        <v>147</v>
      </c>
      <c r="AW946" s="16" t="s">
        <v>5</v>
      </c>
      <c r="AX946" s="16" t="s">
        <v>82</v>
      </c>
      <c r="AY946" s="251" t="s">
        <v>140</v>
      </c>
    </row>
    <row r="947" spans="1:65" s="2" customFormat="1" ht="24.2" customHeight="1">
      <c r="A947" s="35"/>
      <c r="B947" s="36"/>
      <c r="C947" s="190" t="s">
        <v>903</v>
      </c>
      <c r="D947" s="190" t="s">
        <v>142</v>
      </c>
      <c r="E947" s="191" t="s">
        <v>904</v>
      </c>
      <c r="F947" s="192" t="s">
        <v>905</v>
      </c>
      <c r="G947" s="193" t="s">
        <v>145</v>
      </c>
      <c r="H947" s="194">
        <v>21.78</v>
      </c>
      <c r="I947" s="195"/>
      <c r="J947" s="195"/>
      <c r="K947" s="196">
        <f>ROUND(P947*H947,2)</f>
        <v>0</v>
      </c>
      <c r="L947" s="192" t="s">
        <v>146</v>
      </c>
      <c r="M947" s="40"/>
      <c r="N947" s="197" t="s">
        <v>1</v>
      </c>
      <c r="O947" s="198" t="s">
        <v>37</v>
      </c>
      <c r="P947" s="199">
        <f>I947+J947</f>
        <v>0</v>
      </c>
      <c r="Q947" s="199">
        <f>ROUND(I947*H947,2)</f>
        <v>0</v>
      </c>
      <c r="R947" s="199">
        <f>ROUND(J947*H947,2)</f>
        <v>0</v>
      </c>
      <c r="S947" s="72"/>
      <c r="T947" s="200">
        <f>S947*H947</f>
        <v>0</v>
      </c>
      <c r="U947" s="200">
        <v>0</v>
      </c>
      <c r="V947" s="200">
        <f>U947*H947</f>
        <v>0</v>
      </c>
      <c r="W947" s="200">
        <v>0</v>
      </c>
      <c r="X947" s="201">
        <f>W947*H947</f>
        <v>0</v>
      </c>
      <c r="Y947" s="35"/>
      <c r="Z947" s="35"/>
      <c r="AA947" s="35"/>
      <c r="AB947" s="35"/>
      <c r="AC947" s="35"/>
      <c r="AD947" s="35"/>
      <c r="AE947" s="35"/>
      <c r="AR947" s="202" t="s">
        <v>191</v>
      </c>
      <c r="AT947" s="202" t="s">
        <v>142</v>
      </c>
      <c r="AU947" s="202" t="s">
        <v>84</v>
      </c>
      <c r="AY947" s="18" t="s">
        <v>140</v>
      </c>
      <c r="BE947" s="203">
        <f>IF(O947="základní",K947,0)</f>
        <v>0</v>
      </c>
      <c r="BF947" s="203">
        <f>IF(O947="snížená",K947,0)</f>
        <v>0</v>
      </c>
      <c r="BG947" s="203">
        <f>IF(O947="zákl. přenesená",K947,0)</f>
        <v>0</v>
      </c>
      <c r="BH947" s="203">
        <f>IF(O947="sníž. přenesená",K947,0)</f>
        <v>0</v>
      </c>
      <c r="BI947" s="203">
        <f>IF(O947="nulová",K947,0)</f>
        <v>0</v>
      </c>
      <c r="BJ947" s="18" t="s">
        <v>82</v>
      </c>
      <c r="BK947" s="203">
        <f>ROUND(P947*H947,2)</f>
        <v>0</v>
      </c>
      <c r="BL947" s="18" t="s">
        <v>191</v>
      </c>
      <c r="BM947" s="202" t="s">
        <v>906</v>
      </c>
    </row>
    <row r="948" spans="1:65" s="2" customFormat="1" ht="11.25">
      <c r="A948" s="35"/>
      <c r="B948" s="36"/>
      <c r="C948" s="37"/>
      <c r="D948" s="204" t="s">
        <v>148</v>
      </c>
      <c r="E948" s="37"/>
      <c r="F948" s="205" t="s">
        <v>905</v>
      </c>
      <c r="G948" s="37"/>
      <c r="H948" s="37"/>
      <c r="I948" s="206"/>
      <c r="J948" s="206"/>
      <c r="K948" s="37"/>
      <c r="L948" s="37"/>
      <c r="M948" s="40"/>
      <c r="N948" s="207"/>
      <c r="O948" s="208"/>
      <c r="P948" s="72"/>
      <c r="Q948" s="72"/>
      <c r="R948" s="72"/>
      <c r="S948" s="72"/>
      <c r="T948" s="72"/>
      <c r="U948" s="72"/>
      <c r="V948" s="72"/>
      <c r="W948" s="72"/>
      <c r="X948" s="73"/>
      <c r="Y948" s="35"/>
      <c r="Z948" s="35"/>
      <c r="AA948" s="35"/>
      <c r="AB948" s="35"/>
      <c r="AC948" s="35"/>
      <c r="AD948" s="35"/>
      <c r="AE948" s="35"/>
      <c r="AT948" s="18" t="s">
        <v>148</v>
      </c>
      <c r="AU948" s="18" t="s">
        <v>84</v>
      </c>
    </row>
    <row r="949" spans="1:65" s="13" customFormat="1" ht="11.25">
      <c r="B949" s="209"/>
      <c r="C949" s="210"/>
      <c r="D949" s="204" t="s">
        <v>149</v>
      </c>
      <c r="E949" s="211" t="s">
        <v>1</v>
      </c>
      <c r="F949" s="212" t="s">
        <v>907</v>
      </c>
      <c r="G949" s="210"/>
      <c r="H949" s="211" t="s">
        <v>1</v>
      </c>
      <c r="I949" s="213"/>
      <c r="J949" s="213"/>
      <c r="K949" s="210"/>
      <c r="L949" s="210"/>
      <c r="M949" s="214"/>
      <c r="N949" s="215"/>
      <c r="O949" s="216"/>
      <c r="P949" s="216"/>
      <c r="Q949" s="216"/>
      <c r="R949" s="216"/>
      <c r="S949" s="216"/>
      <c r="T949" s="216"/>
      <c r="U949" s="216"/>
      <c r="V949" s="216"/>
      <c r="W949" s="216"/>
      <c r="X949" s="217"/>
      <c r="AT949" s="218" t="s">
        <v>149</v>
      </c>
      <c r="AU949" s="218" t="s">
        <v>84</v>
      </c>
      <c r="AV949" s="13" t="s">
        <v>82</v>
      </c>
      <c r="AW949" s="13" t="s">
        <v>5</v>
      </c>
      <c r="AX949" s="13" t="s">
        <v>74</v>
      </c>
      <c r="AY949" s="218" t="s">
        <v>140</v>
      </c>
    </row>
    <row r="950" spans="1:65" s="14" customFormat="1" ht="11.25">
      <c r="B950" s="219"/>
      <c r="C950" s="220"/>
      <c r="D950" s="204" t="s">
        <v>149</v>
      </c>
      <c r="E950" s="221" t="s">
        <v>1</v>
      </c>
      <c r="F950" s="222" t="s">
        <v>908</v>
      </c>
      <c r="G950" s="220"/>
      <c r="H950" s="223">
        <v>19.8</v>
      </c>
      <c r="I950" s="224"/>
      <c r="J950" s="224"/>
      <c r="K950" s="220"/>
      <c r="L950" s="220"/>
      <c r="M950" s="225"/>
      <c r="N950" s="226"/>
      <c r="O950" s="227"/>
      <c r="P950" s="227"/>
      <c r="Q950" s="227"/>
      <c r="R950" s="227"/>
      <c r="S950" s="227"/>
      <c r="T950" s="227"/>
      <c r="U950" s="227"/>
      <c r="V950" s="227"/>
      <c r="W950" s="227"/>
      <c r="X950" s="228"/>
      <c r="AT950" s="229" t="s">
        <v>149</v>
      </c>
      <c r="AU950" s="229" t="s">
        <v>84</v>
      </c>
      <c r="AV950" s="14" t="s">
        <v>84</v>
      </c>
      <c r="AW950" s="14" t="s">
        <v>5</v>
      </c>
      <c r="AX950" s="14" t="s">
        <v>74</v>
      </c>
      <c r="AY950" s="229" t="s">
        <v>140</v>
      </c>
    </row>
    <row r="951" spans="1:65" s="13" customFormat="1" ht="11.25">
      <c r="B951" s="209"/>
      <c r="C951" s="210"/>
      <c r="D951" s="204" t="s">
        <v>149</v>
      </c>
      <c r="E951" s="211" t="s">
        <v>1</v>
      </c>
      <c r="F951" s="212" t="s">
        <v>909</v>
      </c>
      <c r="G951" s="210"/>
      <c r="H951" s="211" t="s">
        <v>1</v>
      </c>
      <c r="I951" s="213"/>
      <c r="J951" s="213"/>
      <c r="K951" s="210"/>
      <c r="L951" s="210"/>
      <c r="M951" s="214"/>
      <c r="N951" s="215"/>
      <c r="O951" s="216"/>
      <c r="P951" s="216"/>
      <c r="Q951" s="216"/>
      <c r="R951" s="216"/>
      <c r="S951" s="216"/>
      <c r="T951" s="216"/>
      <c r="U951" s="216"/>
      <c r="V951" s="216"/>
      <c r="W951" s="216"/>
      <c r="X951" s="217"/>
      <c r="AT951" s="218" t="s">
        <v>149</v>
      </c>
      <c r="AU951" s="218" t="s">
        <v>84</v>
      </c>
      <c r="AV951" s="13" t="s">
        <v>82</v>
      </c>
      <c r="AW951" s="13" t="s">
        <v>5</v>
      </c>
      <c r="AX951" s="13" t="s">
        <v>74</v>
      </c>
      <c r="AY951" s="218" t="s">
        <v>140</v>
      </c>
    </row>
    <row r="952" spans="1:65" s="14" customFormat="1" ht="11.25">
      <c r="B952" s="219"/>
      <c r="C952" s="220"/>
      <c r="D952" s="204" t="s">
        <v>149</v>
      </c>
      <c r="E952" s="221" t="s">
        <v>1</v>
      </c>
      <c r="F952" s="222" t="s">
        <v>910</v>
      </c>
      <c r="G952" s="220"/>
      <c r="H952" s="223">
        <v>1.98</v>
      </c>
      <c r="I952" s="224"/>
      <c r="J952" s="224"/>
      <c r="K952" s="220"/>
      <c r="L952" s="220"/>
      <c r="M952" s="225"/>
      <c r="N952" s="226"/>
      <c r="O952" s="227"/>
      <c r="P952" s="227"/>
      <c r="Q952" s="227"/>
      <c r="R952" s="227"/>
      <c r="S952" s="227"/>
      <c r="T952" s="227"/>
      <c r="U952" s="227"/>
      <c r="V952" s="227"/>
      <c r="W952" s="227"/>
      <c r="X952" s="228"/>
      <c r="AT952" s="229" t="s">
        <v>149</v>
      </c>
      <c r="AU952" s="229" t="s">
        <v>84</v>
      </c>
      <c r="AV952" s="14" t="s">
        <v>84</v>
      </c>
      <c r="AW952" s="14" t="s">
        <v>5</v>
      </c>
      <c r="AX952" s="14" t="s">
        <v>74</v>
      </c>
      <c r="AY952" s="229" t="s">
        <v>140</v>
      </c>
    </row>
    <row r="953" spans="1:65" s="15" customFormat="1" ht="11.25">
      <c r="B953" s="230"/>
      <c r="C953" s="231"/>
      <c r="D953" s="204" t="s">
        <v>149</v>
      </c>
      <c r="E953" s="232" t="s">
        <v>1</v>
      </c>
      <c r="F953" s="233" t="s">
        <v>152</v>
      </c>
      <c r="G953" s="231"/>
      <c r="H953" s="234">
        <v>21.78</v>
      </c>
      <c r="I953" s="235"/>
      <c r="J953" s="235"/>
      <c r="K953" s="231"/>
      <c r="L953" s="231"/>
      <c r="M953" s="236"/>
      <c r="N953" s="237"/>
      <c r="O953" s="238"/>
      <c r="P953" s="238"/>
      <c r="Q953" s="238"/>
      <c r="R953" s="238"/>
      <c r="S953" s="238"/>
      <c r="T953" s="238"/>
      <c r="U953" s="238"/>
      <c r="V953" s="238"/>
      <c r="W953" s="238"/>
      <c r="X953" s="239"/>
      <c r="AT953" s="240" t="s">
        <v>149</v>
      </c>
      <c r="AU953" s="240" t="s">
        <v>84</v>
      </c>
      <c r="AV953" s="15" t="s">
        <v>153</v>
      </c>
      <c r="AW953" s="15" t="s">
        <v>5</v>
      </c>
      <c r="AX953" s="15" t="s">
        <v>74</v>
      </c>
      <c r="AY953" s="240" t="s">
        <v>140</v>
      </c>
    </row>
    <row r="954" spans="1:65" s="16" customFormat="1" ht="11.25">
      <c r="B954" s="241"/>
      <c r="C954" s="242"/>
      <c r="D954" s="204" t="s">
        <v>149</v>
      </c>
      <c r="E954" s="243" t="s">
        <v>1</v>
      </c>
      <c r="F954" s="244" t="s">
        <v>154</v>
      </c>
      <c r="G954" s="242"/>
      <c r="H954" s="245">
        <v>21.78</v>
      </c>
      <c r="I954" s="246"/>
      <c r="J954" s="246"/>
      <c r="K954" s="242"/>
      <c r="L954" s="242"/>
      <c r="M954" s="247"/>
      <c r="N954" s="248"/>
      <c r="O954" s="249"/>
      <c r="P954" s="249"/>
      <c r="Q954" s="249"/>
      <c r="R954" s="249"/>
      <c r="S954" s="249"/>
      <c r="T954" s="249"/>
      <c r="U954" s="249"/>
      <c r="V954" s="249"/>
      <c r="W954" s="249"/>
      <c r="X954" s="250"/>
      <c r="AT954" s="251" t="s">
        <v>149</v>
      </c>
      <c r="AU954" s="251" t="s">
        <v>84</v>
      </c>
      <c r="AV954" s="16" t="s">
        <v>147</v>
      </c>
      <c r="AW954" s="16" t="s">
        <v>5</v>
      </c>
      <c r="AX954" s="16" t="s">
        <v>82</v>
      </c>
      <c r="AY954" s="251" t="s">
        <v>140</v>
      </c>
    </row>
    <row r="955" spans="1:65" s="2" customFormat="1" ht="36">
      <c r="A955" s="35"/>
      <c r="B955" s="36"/>
      <c r="C955" s="190" t="s">
        <v>530</v>
      </c>
      <c r="D955" s="190" t="s">
        <v>142</v>
      </c>
      <c r="E955" s="191" t="s">
        <v>911</v>
      </c>
      <c r="F955" s="192" t="s">
        <v>912</v>
      </c>
      <c r="G955" s="193" t="s">
        <v>145</v>
      </c>
      <c r="H955" s="194">
        <v>21.78</v>
      </c>
      <c r="I955" s="195"/>
      <c r="J955" s="195"/>
      <c r="K955" s="196">
        <f>ROUND(P955*H955,2)</f>
        <v>0</v>
      </c>
      <c r="L955" s="192" t="s">
        <v>146</v>
      </c>
      <c r="M955" s="40"/>
      <c r="N955" s="197" t="s">
        <v>1</v>
      </c>
      <c r="O955" s="198" t="s">
        <v>37</v>
      </c>
      <c r="P955" s="199">
        <f>I955+J955</f>
        <v>0</v>
      </c>
      <c r="Q955" s="199">
        <f>ROUND(I955*H955,2)</f>
        <v>0</v>
      </c>
      <c r="R955" s="199">
        <f>ROUND(J955*H955,2)</f>
        <v>0</v>
      </c>
      <c r="S955" s="72"/>
      <c r="T955" s="200">
        <f>S955*H955</f>
        <v>0</v>
      </c>
      <c r="U955" s="200">
        <v>0</v>
      </c>
      <c r="V955" s="200">
        <f>U955*H955</f>
        <v>0</v>
      </c>
      <c r="W955" s="200">
        <v>0</v>
      </c>
      <c r="X955" s="201">
        <f>W955*H955</f>
        <v>0</v>
      </c>
      <c r="Y955" s="35"/>
      <c r="Z955" s="35"/>
      <c r="AA955" s="35"/>
      <c r="AB955" s="35"/>
      <c r="AC955" s="35"/>
      <c r="AD955" s="35"/>
      <c r="AE955" s="35"/>
      <c r="AR955" s="202" t="s">
        <v>191</v>
      </c>
      <c r="AT955" s="202" t="s">
        <v>142</v>
      </c>
      <c r="AU955" s="202" t="s">
        <v>84</v>
      </c>
      <c r="AY955" s="18" t="s">
        <v>140</v>
      </c>
      <c r="BE955" s="203">
        <f>IF(O955="základní",K955,0)</f>
        <v>0</v>
      </c>
      <c r="BF955" s="203">
        <f>IF(O955="snížená",K955,0)</f>
        <v>0</v>
      </c>
      <c r="BG955" s="203">
        <f>IF(O955="zákl. přenesená",K955,0)</f>
        <v>0</v>
      </c>
      <c r="BH955" s="203">
        <f>IF(O955="sníž. přenesená",K955,0)</f>
        <v>0</v>
      </c>
      <c r="BI955" s="203">
        <f>IF(O955="nulová",K955,0)</f>
        <v>0</v>
      </c>
      <c r="BJ955" s="18" t="s">
        <v>82</v>
      </c>
      <c r="BK955" s="203">
        <f>ROUND(P955*H955,2)</f>
        <v>0</v>
      </c>
      <c r="BL955" s="18" t="s">
        <v>191</v>
      </c>
      <c r="BM955" s="202" t="s">
        <v>913</v>
      </c>
    </row>
    <row r="956" spans="1:65" s="2" customFormat="1" ht="19.5">
      <c r="A956" s="35"/>
      <c r="B956" s="36"/>
      <c r="C956" s="37"/>
      <c r="D956" s="204" t="s">
        <v>148</v>
      </c>
      <c r="E956" s="37"/>
      <c r="F956" s="205" t="s">
        <v>912</v>
      </c>
      <c r="G956" s="37"/>
      <c r="H956" s="37"/>
      <c r="I956" s="206"/>
      <c r="J956" s="206"/>
      <c r="K956" s="37"/>
      <c r="L956" s="37"/>
      <c r="M956" s="40"/>
      <c r="N956" s="207"/>
      <c r="O956" s="208"/>
      <c r="P956" s="72"/>
      <c r="Q956" s="72"/>
      <c r="R956" s="72"/>
      <c r="S956" s="72"/>
      <c r="T956" s="72"/>
      <c r="U956" s="72"/>
      <c r="V956" s="72"/>
      <c r="W956" s="72"/>
      <c r="X956" s="73"/>
      <c r="Y956" s="35"/>
      <c r="Z956" s="35"/>
      <c r="AA956" s="35"/>
      <c r="AB956" s="35"/>
      <c r="AC956" s="35"/>
      <c r="AD956" s="35"/>
      <c r="AE956" s="35"/>
      <c r="AT956" s="18" t="s">
        <v>148</v>
      </c>
      <c r="AU956" s="18" t="s">
        <v>84</v>
      </c>
    </row>
    <row r="957" spans="1:65" s="13" customFormat="1" ht="11.25">
      <c r="B957" s="209"/>
      <c r="C957" s="210"/>
      <c r="D957" s="204" t="s">
        <v>149</v>
      </c>
      <c r="E957" s="211" t="s">
        <v>1</v>
      </c>
      <c r="F957" s="212" t="s">
        <v>666</v>
      </c>
      <c r="G957" s="210"/>
      <c r="H957" s="211" t="s">
        <v>1</v>
      </c>
      <c r="I957" s="213"/>
      <c r="J957" s="213"/>
      <c r="K957" s="210"/>
      <c r="L957" s="210"/>
      <c r="M957" s="214"/>
      <c r="N957" s="215"/>
      <c r="O957" s="216"/>
      <c r="P957" s="216"/>
      <c r="Q957" s="216"/>
      <c r="R957" s="216"/>
      <c r="S957" s="216"/>
      <c r="T957" s="216"/>
      <c r="U957" s="216"/>
      <c r="V957" s="216"/>
      <c r="W957" s="216"/>
      <c r="X957" s="217"/>
      <c r="AT957" s="218" t="s">
        <v>149</v>
      </c>
      <c r="AU957" s="218" t="s">
        <v>84</v>
      </c>
      <c r="AV957" s="13" t="s">
        <v>82</v>
      </c>
      <c r="AW957" s="13" t="s">
        <v>5</v>
      </c>
      <c r="AX957" s="13" t="s">
        <v>74</v>
      </c>
      <c r="AY957" s="218" t="s">
        <v>140</v>
      </c>
    </row>
    <row r="958" spans="1:65" s="14" customFormat="1" ht="11.25">
      <c r="B958" s="219"/>
      <c r="C958" s="220"/>
      <c r="D958" s="204" t="s">
        <v>149</v>
      </c>
      <c r="E958" s="221" t="s">
        <v>1</v>
      </c>
      <c r="F958" s="222" t="s">
        <v>460</v>
      </c>
      <c r="G958" s="220"/>
      <c r="H958" s="223">
        <v>21.78</v>
      </c>
      <c r="I958" s="224"/>
      <c r="J958" s="224"/>
      <c r="K958" s="220"/>
      <c r="L958" s="220"/>
      <c r="M958" s="225"/>
      <c r="N958" s="226"/>
      <c r="O958" s="227"/>
      <c r="P958" s="227"/>
      <c r="Q958" s="227"/>
      <c r="R958" s="227"/>
      <c r="S958" s="227"/>
      <c r="T958" s="227"/>
      <c r="U958" s="227"/>
      <c r="V958" s="227"/>
      <c r="W958" s="227"/>
      <c r="X958" s="228"/>
      <c r="AT958" s="229" t="s">
        <v>149</v>
      </c>
      <c r="AU958" s="229" t="s">
        <v>84</v>
      </c>
      <c r="AV958" s="14" t="s">
        <v>84</v>
      </c>
      <c r="AW958" s="14" t="s">
        <v>5</v>
      </c>
      <c r="AX958" s="14" t="s">
        <v>74</v>
      </c>
      <c r="AY958" s="229" t="s">
        <v>140</v>
      </c>
    </row>
    <row r="959" spans="1:65" s="15" customFormat="1" ht="11.25">
      <c r="B959" s="230"/>
      <c r="C959" s="231"/>
      <c r="D959" s="204" t="s">
        <v>149</v>
      </c>
      <c r="E959" s="232" t="s">
        <v>1</v>
      </c>
      <c r="F959" s="233" t="s">
        <v>152</v>
      </c>
      <c r="G959" s="231"/>
      <c r="H959" s="234">
        <v>21.78</v>
      </c>
      <c r="I959" s="235"/>
      <c r="J959" s="235"/>
      <c r="K959" s="231"/>
      <c r="L959" s="231"/>
      <c r="M959" s="236"/>
      <c r="N959" s="237"/>
      <c r="O959" s="238"/>
      <c r="P959" s="238"/>
      <c r="Q959" s="238"/>
      <c r="R959" s="238"/>
      <c r="S959" s="238"/>
      <c r="T959" s="238"/>
      <c r="U959" s="238"/>
      <c r="V959" s="238"/>
      <c r="W959" s="238"/>
      <c r="X959" s="239"/>
      <c r="AT959" s="240" t="s">
        <v>149</v>
      </c>
      <c r="AU959" s="240" t="s">
        <v>84</v>
      </c>
      <c r="AV959" s="15" t="s">
        <v>153</v>
      </c>
      <c r="AW959" s="15" t="s">
        <v>5</v>
      </c>
      <c r="AX959" s="15" t="s">
        <v>74</v>
      </c>
      <c r="AY959" s="240" t="s">
        <v>140</v>
      </c>
    </row>
    <row r="960" spans="1:65" s="16" customFormat="1" ht="11.25">
      <c r="B960" s="241"/>
      <c r="C960" s="242"/>
      <c r="D960" s="204" t="s">
        <v>149</v>
      </c>
      <c r="E960" s="243" t="s">
        <v>1</v>
      </c>
      <c r="F960" s="244" t="s">
        <v>154</v>
      </c>
      <c r="G960" s="242"/>
      <c r="H960" s="245">
        <v>21.78</v>
      </c>
      <c r="I960" s="246"/>
      <c r="J960" s="246"/>
      <c r="K960" s="242"/>
      <c r="L960" s="242"/>
      <c r="M960" s="247"/>
      <c r="N960" s="248"/>
      <c r="O960" s="249"/>
      <c r="P960" s="249"/>
      <c r="Q960" s="249"/>
      <c r="R960" s="249"/>
      <c r="S960" s="249"/>
      <c r="T960" s="249"/>
      <c r="U960" s="249"/>
      <c r="V960" s="249"/>
      <c r="W960" s="249"/>
      <c r="X960" s="250"/>
      <c r="AT960" s="251" t="s">
        <v>149</v>
      </c>
      <c r="AU960" s="251" t="s">
        <v>84</v>
      </c>
      <c r="AV960" s="16" t="s">
        <v>147</v>
      </c>
      <c r="AW960" s="16" t="s">
        <v>5</v>
      </c>
      <c r="AX960" s="16" t="s">
        <v>82</v>
      </c>
      <c r="AY960" s="251" t="s">
        <v>140</v>
      </c>
    </row>
    <row r="961" spans="1:65" s="2" customFormat="1" ht="36">
      <c r="A961" s="35"/>
      <c r="B961" s="36"/>
      <c r="C961" s="190" t="s">
        <v>914</v>
      </c>
      <c r="D961" s="190" t="s">
        <v>142</v>
      </c>
      <c r="E961" s="191" t="s">
        <v>915</v>
      </c>
      <c r="F961" s="192" t="s">
        <v>916</v>
      </c>
      <c r="G961" s="193" t="s">
        <v>145</v>
      </c>
      <c r="H961" s="194">
        <v>21.78</v>
      </c>
      <c r="I961" s="195"/>
      <c r="J961" s="195"/>
      <c r="K961" s="196">
        <f>ROUND(P961*H961,2)</f>
        <v>0</v>
      </c>
      <c r="L961" s="192" t="s">
        <v>146</v>
      </c>
      <c r="M961" s="40"/>
      <c r="N961" s="197" t="s">
        <v>1</v>
      </c>
      <c r="O961" s="198" t="s">
        <v>37</v>
      </c>
      <c r="P961" s="199">
        <f>I961+J961</f>
        <v>0</v>
      </c>
      <c r="Q961" s="199">
        <f>ROUND(I961*H961,2)</f>
        <v>0</v>
      </c>
      <c r="R961" s="199">
        <f>ROUND(J961*H961,2)</f>
        <v>0</v>
      </c>
      <c r="S961" s="72"/>
      <c r="T961" s="200">
        <f>S961*H961</f>
        <v>0</v>
      </c>
      <c r="U961" s="200">
        <v>0</v>
      </c>
      <c r="V961" s="200">
        <f>U961*H961</f>
        <v>0</v>
      </c>
      <c r="W961" s="200">
        <v>0</v>
      </c>
      <c r="X961" s="201">
        <f>W961*H961</f>
        <v>0</v>
      </c>
      <c r="Y961" s="35"/>
      <c r="Z961" s="35"/>
      <c r="AA961" s="35"/>
      <c r="AB961" s="35"/>
      <c r="AC961" s="35"/>
      <c r="AD961" s="35"/>
      <c r="AE961" s="35"/>
      <c r="AR961" s="202" t="s">
        <v>191</v>
      </c>
      <c r="AT961" s="202" t="s">
        <v>142</v>
      </c>
      <c r="AU961" s="202" t="s">
        <v>84</v>
      </c>
      <c r="AY961" s="18" t="s">
        <v>140</v>
      </c>
      <c r="BE961" s="203">
        <f>IF(O961="základní",K961,0)</f>
        <v>0</v>
      </c>
      <c r="BF961" s="203">
        <f>IF(O961="snížená",K961,0)</f>
        <v>0</v>
      </c>
      <c r="BG961" s="203">
        <f>IF(O961="zákl. přenesená",K961,0)</f>
        <v>0</v>
      </c>
      <c r="BH961" s="203">
        <f>IF(O961="sníž. přenesená",K961,0)</f>
        <v>0</v>
      </c>
      <c r="BI961" s="203">
        <f>IF(O961="nulová",K961,0)</f>
        <v>0</v>
      </c>
      <c r="BJ961" s="18" t="s">
        <v>82</v>
      </c>
      <c r="BK961" s="203">
        <f>ROUND(P961*H961,2)</f>
        <v>0</v>
      </c>
      <c r="BL961" s="18" t="s">
        <v>191</v>
      </c>
      <c r="BM961" s="202" t="s">
        <v>917</v>
      </c>
    </row>
    <row r="962" spans="1:65" s="2" customFormat="1" ht="19.5">
      <c r="A962" s="35"/>
      <c r="B962" s="36"/>
      <c r="C962" s="37"/>
      <c r="D962" s="204" t="s">
        <v>148</v>
      </c>
      <c r="E962" s="37"/>
      <c r="F962" s="205" t="s">
        <v>916</v>
      </c>
      <c r="G962" s="37"/>
      <c r="H962" s="37"/>
      <c r="I962" s="206"/>
      <c r="J962" s="206"/>
      <c r="K962" s="37"/>
      <c r="L962" s="37"/>
      <c r="M962" s="40"/>
      <c r="N962" s="207"/>
      <c r="O962" s="208"/>
      <c r="P962" s="72"/>
      <c r="Q962" s="72"/>
      <c r="R962" s="72"/>
      <c r="S962" s="72"/>
      <c r="T962" s="72"/>
      <c r="U962" s="72"/>
      <c r="V962" s="72"/>
      <c r="W962" s="72"/>
      <c r="X962" s="73"/>
      <c r="Y962" s="35"/>
      <c r="Z962" s="35"/>
      <c r="AA962" s="35"/>
      <c r="AB962" s="35"/>
      <c r="AC962" s="35"/>
      <c r="AD962" s="35"/>
      <c r="AE962" s="35"/>
      <c r="AT962" s="18" t="s">
        <v>148</v>
      </c>
      <c r="AU962" s="18" t="s">
        <v>84</v>
      </c>
    </row>
    <row r="963" spans="1:65" s="13" customFormat="1" ht="11.25">
      <c r="B963" s="209"/>
      <c r="C963" s="210"/>
      <c r="D963" s="204" t="s">
        <v>149</v>
      </c>
      <c r="E963" s="211" t="s">
        <v>1</v>
      </c>
      <c r="F963" s="212" t="s">
        <v>666</v>
      </c>
      <c r="G963" s="210"/>
      <c r="H963" s="211" t="s">
        <v>1</v>
      </c>
      <c r="I963" s="213"/>
      <c r="J963" s="213"/>
      <c r="K963" s="210"/>
      <c r="L963" s="210"/>
      <c r="M963" s="214"/>
      <c r="N963" s="215"/>
      <c r="O963" s="216"/>
      <c r="P963" s="216"/>
      <c r="Q963" s="216"/>
      <c r="R963" s="216"/>
      <c r="S963" s="216"/>
      <c r="T963" s="216"/>
      <c r="U963" s="216"/>
      <c r="V963" s="216"/>
      <c r="W963" s="216"/>
      <c r="X963" s="217"/>
      <c r="AT963" s="218" t="s">
        <v>149</v>
      </c>
      <c r="AU963" s="218" t="s">
        <v>84</v>
      </c>
      <c r="AV963" s="13" t="s">
        <v>82</v>
      </c>
      <c r="AW963" s="13" t="s">
        <v>5</v>
      </c>
      <c r="AX963" s="13" t="s">
        <v>74</v>
      </c>
      <c r="AY963" s="218" t="s">
        <v>140</v>
      </c>
    </row>
    <row r="964" spans="1:65" s="14" customFormat="1" ht="11.25">
      <c r="B964" s="219"/>
      <c r="C964" s="220"/>
      <c r="D964" s="204" t="s">
        <v>149</v>
      </c>
      <c r="E964" s="221" t="s">
        <v>1</v>
      </c>
      <c r="F964" s="222" t="s">
        <v>460</v>
      </c>
      <c r="G964" s="220"/>
      <c r="H964" s="223">
        <v>21.78</v>
      </c>
      <c r="I964" s="224"/>
      <c r="J964" s="224"/>
      <c r="K964" s="220"/>
      <c r="L964" s="220"/>
      <c r="M964" s="225"/>
      <c r="N964" s="226"/>
      <c r="O964" s="227"/>
      <c r="P964" s="227"/>
      <c r="Q964" s="227"/>
      <c r="R964" s="227"/>
      <c r="S964" s="227"/>
      <c r="T964" s="227"/>
      <c r="U964" s="227"/>
      <c r="V964" s="227"/>
      <c r="W964" s="227"/>
      <c r="X964" s="228"/>
      <c r="AT964" s="229" t="s">
        <v>149</v>
      </c>
      <c r="AU964" s="229" t="s">
        <v>84</v>
      </c>
      <c r="AV964" s="14" t="s">
        <v>84</v>
      </c>
      <c r="AW964" s="14" t="s">
        <v>5</v>
      </c>
      <c r="AX964" s="14" t="s">
        <v>74</v>
      </c>
      <c r="AY964" s="229" t="s">
        <v>140</v>
      </c>
    </row>
    <row r="965" spans="1:65" s="15" customFormat="1" ht="11.25">
      <c r="B965" s="230"/>
      <c r="C965" s="231"/>
      <c r="D965" s="204" t="s">
        <v>149</v>
      </c>
      <c r="E965" s="232" t="s">
        <v>1</v>
      </c>
      <c r="F965" s="233" t="s">
        <v>152</v>
      </c>
      <c r="G965" s="231"/>
      <c r="H965" s="234">
        <v>21.78</v>
      </c>
      <c r="I965" s="235"/>
      <c r="J965" s="235"/>
      <c r="K965" s="231"/>
      <c r="L965" s="231"/>
      <c r="M965" s="236"/>
      <c r="N965" s="237"/>
      <c r="O965" s="238"/>
      <c r="P965" s="238"/>
      <c r="Q965" s="238"/>
      <c r="R965" s="238"/>
      <c r="S965" s="238"/>
      <c r="T965" s="238"/>
      <c r="U965" s="238"/>
      <c r="V965" s="238"/>
      <c r="W965" s="238"/>
      <c r="X965" s="239"/>
      <c r="AT965" s="240" t="s">
        <v>149</v>
      </c>
      <c r="AU965" s="240" t="s">
        <v>84</v>
      </c>
      <c r="AV965" s="15" t="s">
        <v>153</v>
      </c>
      <c r="AW965" s="15" t="s">
        <v>5</v>
      </c>
      <c r="AX965" s="15" t="s">
        <v>74</v>
      </c>
      <c r="AY965" s="240" t="s">
        <v>140</v>
      </c>
    </row>
    <row r="966" spans="1:65" s="16" customFormat="1" ht="11.25">
      <c r="B966" s="241"/>
      <c r="C966" s="242"/>
      <c r="D966" s="204" t="s">
        <v>149</v>
      </c>
      <c r="E966" s="243" t="s">
        <v>1</v>
      </c>
      <c r="F966" s="244" t="s">
        <v>154</v>
      </c>
      <c r="G966" s="242"/>
      <c r="H966" s="245">
        <v>21.78</v>
      </c>
      <c r="I966" s="246"/>
      <c r="J966" s="246"/>
      <c r="K966" s="242"/>
      <c r="L966" s="242"/>
      <c r="M966" s="247"/>
      <c r="N966" s="248"/>
      <c r="O966" s="249"/>
      <c r="P966" s="249"/>
      <c r="Q966" s="249"/>
      <c r="R966" s="249"/>
      <c r="S966" s="249"/>
      <c r="T966" s="249"/>
      <c r="U966" s="249"/>
      <c r="V966" s="249"/>
      <c r="W966" s="249"/>
      <c r="X966" s="250"/>
      <c r="AT966" s="251" t="s">
        <v>149</v>
      </c>
      <c r="AU966" s="251" t="s">
        <v>84</v>
      </c>
      <c r="AV966" s="16" t="s">
        <v>147</v>
      </c>
      <c r="AW966" s="16" t="s">
        <v>5</v>
      </c>
      <c r="AX966" s="16" t="s">
        <v>82</v>
      </c>
      <c r="AY966" s="251" t="s">
        <v>140</v>
      </c>
    </row>
    <row r="967" spans="1:65" s="2" customFormat="1" ht="44.25" customHeight="1">
      <c r="A967" s="35"/>
      <c r="B967" s="36"/>
      <c r="C967" s="190" t="s">
        <v>535</v>
      </c>
      <c r="D967" s="190" t="s">
        <v>142</v>
      </c>
      <c r="E967" s="191" t="s">
        <v>918</v>
      </c>
      <c r="F967" s="192" t="s">
        <v>919</v>
      </c>
      <c r="G967" s="193" t="s">
        <v>671</v>
      </c>
      <c r="H967" s="262"/>
      <c r="I967" s="195"/>
      <c r="J967" s="195"/>
      <c r="K967" s="196">
        <f>ROUND(P967*H967,2)</f>
        <v>0</v>
      </c>
      <c r="L967" s="192" t="s">
        <v>146</v>
      </c>
      <c r="M967" s="40"/>
      <c r="N967" s="197" t="s">
        <v>1</v>
      </c>
      <c r="O967" s="198" t="s">
        <v>37</v>
      </c>
      <c r="P967" s="199">
        <f>I967+J967</f>
        <v>0</v>
      </c>
      <c r="Q967" s="199">
        <f>ROUND(I967*H967,2)</f>
        <v>0</v>
      </c>
      <c r="R967" s="199">
        <f>ROUND(J967*H967,2)</f>
        <v>0</v>
      </c>
      <c r="S967" s="72"/>
      <c r="T967" s="200">
        <f>S967*H967</f>
        <v>0</v>
      </c>
      <c r="U967" s="200">
        <v>0</v>
      </c>
      <c r="V967" s="200">
        <f>U967*H967</f>
        <v>0</v>
      </c>
      <c r="W967" s="200">
        <v>0</v>
      </c>
      <c r="X967" s="201">
        <f>W967*H967</f>
        <v>0</v>
      </c>
      <c r="Y967" s="35"/>
      <c r="Z967" s="35"/>
      <c r="AA967" s="35"/>
      <c r="AB967" s="35"/>
      <c r="AC967" s="35"/>
      <c r="AD967" s="35"/>
      <c r="AE967" s="35"/>
      <c r="AR967" s="202" t="s">
        <v>191</v>
      </c>
      <c r="AT967" s="202" t="s">
        <v>142</v>
      </c>
      <c r="AU967" s="202" t="s">
        <v>84</v>
      </c>
      <c r="AY967" s="18" t="s">
        <v>140</v>
      </c>
      <c r="BE967" s="203">
        <f>IF(O967="základní",K967,0)</f>
        <v>0</v>
      </c>
      <c r="BF967" s="203">
        <f>IF(O967="snížená",K967,0)</f>
        <v>0</v>
      </c>
      <c r="BG967" s="203">
        <f>IF(O967="zákl. přenesená",K967,0)</f>
        <v>0</v>
      </c>
      <c r="BH967" s="203">
        <f>IF(O967="sníž. přenesená",K967,0)</f>
        <v>0</v>
      </c>
      <c r="BI967" s="203">
        <f>IF(O967="nulová",K967,0)</f>
        <v>0</v>
      </c>
      <c r="BJ967" s="18" t="s">
        <v>82</v>
      </c>
      <c r="BK967" s="203">
        <f>ROUND(P967*H967,2)</f>
        <v>0</v>
      </c>
      <c r="BL967" s="18" t="s">
        <v>191</v>
      </c>
      <c r="BM967" s="202" t="s">
        <v>920</v>
      </c>
    </row>
    <row r="968" spans="1:65" s="2" customFormat="1" ht="29.25">
      <c r="A968" s="35"/>
      <c r="B968" s="36"/>
      <c r="C968" s="37"/>
      <c r="D968" s="204" t="s">
        <v>148</v>
      </c>
      <c r="E968" s="37"/>
      <c r="F968" s="205" t="s">
        <v>919</v>
      </c>
      <c r="G968" s="37"/>
      <c r="H968" s="37"/>
      <c r="I968" s="206"/>
      <c r="J968" s="206"/>
      <c r="K968" s="37"/>
      <c r="L968" s="37"/>
      <c r="M968" s="40"/>
      <c r="N968" s="207"/>
      <c r="O968" s="208"/>
      <c r="P968" s="72"/>
      <c r="Q968" s="72"/>
      <c r="R968" s="72"/>
      <c r="S968" s="72"/>
      <c r="T968" s="72"/>
      <c r="U968" s="72"/>
      <c r="V968" s="72"/>
      <c r="W968" s="72"/>
      <c r="X968" s="73"/>
      <c r="Y968" s="35"/>
      <c r="Z968" s="35"/>
      <c r="AA968" s="35"/>
      <c r="AB968" s="35"/>
      <c r="AC968" s="35"/>
      <c r="AD968" s="35"/>
      <c r="AE968" s="35"/>
      <c r="AT968" s="18" t="s">
        <v>148</v>
      </c>
      <c r="AU968" s="18" t="s">
        <v>84</v>
      </c>
    </row>
    <row r="969" spans="1:65" s="12" customFormat="1" ht="22.9" customHeight="1">
      <c r="B969" s="173"/>
      <c r="C969" s="174"/>
      <c r="D969" s="175" t="s">
        <v>73</v>
      </c>
      <c r="E969" s="188" t="s">
        <v>921</v>
      </c>
      <c r="F969" s="188" t="s">
        <v>922</v>
      </c>
      <c r="G969" s="174"/>
      <c r="H969" s="174"/>
      <c r="I969" s="177"/>
      <c r="J969" s="177"/>
      <c r="K969" s="189">
        <f>BK969</f>
        <v>0</v>
      </c>
      <c r="L969" s="174"/>
      <c r="M969" s="179"/>
      <c r="N969" s="180"/>
      <c r="O969" s="181"/>
      <c r="P969" s="181"/>
      <c r="Q969" s="182">
        <f>SUM(Q970:Q992)</f>
        <v>0</v>
      </c>
      <c r="R969" s="182">
        <f>SUM(R970:R992)</f>
        <v>0</v>
      </c>
      <c r="S969" s="181"/>
      <c r="T969" s="183">
        <f>SUM(T970:T992)</f>
        <v>0</v>
      </c>
      <c r="U969" s="181"/>
      <c r="V969" s="183">
        <f>SUM(V970:V992)</f>
        <v>0</v>
      </c>
      <c r="W969" s="181"/>
      <c r="X969" s="184">
        <f>SUM(X970:X992)</f>
        <v>0</v>
      </c>
      <c r="AR969" s="185" t="s">
        <v>84</v>
      </c>
      <c r="AT969" s="186" t="s">
        <v>73</v>
      </c>
      <c r="AU969" s="186" t="s">
        <v>82</v>
      </c>
      <c r="AY969" s="185" t="s">
        <v>140</v>
      </c>
      <c r="BK969" s="187">
        <f>SUM(BK970:BK992)</f>
        <v>0</v>
      </c>
    </row>
    <row r="970" spans="1:65" s="2" customFormat="1" ht="24">
      <c r="A970" s="35"/>
      <c r="B970" s="36"/>
      <c r="C970" s="190" t="s">
        <v>923</v>
      </c>
      <c r="D970" s="190" t="s">
        <v>142</v>
      </c>
      <c r="E970" s="191" t="s">
        <v>924</v>
      </c>
      <c r="F970" s="192" t="s">
        <v>925</v>
      </c>
      <c r="G970" s="193" t="s">
        <v>145</v>
      </c>
      <c r="H970" s="194">
        <v>33.5</v>
      </c>
      <c r="I970" s="195"/>
      <c r="J970" s="195"/>
      <c r="K970" s="196">
        <f>ROUND(P970*H970,2)</f>
        <v>0</v>
      </c>
      <c r="L970" s="192" t="s">
        <v>146</v>
      </c>
      <c r="M970" s="40"/>
      <c r="N970" s="197" t="s">
        <v>1</v>
      </c>
      <c r="O970" s="198" t="s">
        <v>37</v>
      </c>
      <c r="P970" s="199">
        <f>I970+J970</f>
        <v>0</v>
      </c>
      <c r="Q970" s="199">
        <f>ROUND(I970*H970,2)</f>
        <v>0</v>
      </c>
      <c r="R970" s="199">
        <f>ROUND(J970*H970,2)</f>
        <v>0</v>
      </c>
      <c r="S970" s="72"/>
      <c r="T970" s="200">
        <f>S970*H970</f>
        <v>0</v>
      </c>
      <c r="U970" s="200">
        <v>0</v>
      </c>
      <c r="V970" s="200">
        <f>U970*H970</f>
        <v>0</v>
      </c>
      <c r="W970" s="200">
        <v>0</v>
      </c>
      <c r="X970" s="201">
        <f>W970*H970</f>
        <v>0</v>
      </c>
      <c r="Y970" s="35"/>
      <c r="Z970" s="35"/>
      <c r="AA970" s="35"/>
      <c r="AB970" s="35"/>
      <c r="AC970" s="35"/>
      <c r="AD970" s="35"/>
      <c r="AE970" s="35"/>
      <c r="AR970" s="202" t="s">
        <v>191</v>
      </c>
      <c r="AT970" s="202" t="s">
        <v>142</v>
      </c>
      <c r="AU970" s="202" t="s">
        <v>84</v>
      </c>
      <c r="AY970" s="18" t="s">
        <v>140</v>
      </c>
      <c r="BE970" s="203">
        <f>IF(O970="základní",K970,0)</f>
        <v>0</v>
      </c>
      <c r="BF970" s="203">
        <f>IF(O970="snížená",K970,0)</f>
        <v>0</v>
      </c>
      <c r="BG970" s="203">
        <f>IF(O970="zákl. přenesená",K970,0)</f>
        <v>0</v>
      </c>
      <c r="BH970" s="203">
        <f>IF(O970="sníž. přenesená",K970,0)</f>
        <v>0</v>
      </c>
      <c r="BI970" s="203">
        <f>IF(O970="nulová",K970,0)</f>
        <v>0</v>
      </c>
      <c r="BJ970" s="18" t="s">
        <v>82</v>
      </c>
      <c r="BK970" s="203">
        <f>ROUND(P970*H970,2)</f>
        <v>0</v>
      </c>
      <c r="BL970" s="18" t="s">
        <v>191</v>
      </c>
      <c r="BM970" s="202" t="s">
        <v>926</v>
      </c>
    </row>
    <row r="971" spans="1:65" s="2" customFormat="1" ht="11.25">
      <c r="A971" s="35"/>
      <c r="B971" s="36"/>
      <c r="C971" s="37"/>
      <c r="D971" s="204" t="s">
        <v>148</v>
      </c>
      <c r="E971" s="37"/>
      <c r="F971" s="205" t="s">
        <v>925</v>
      </c>
      <c r="G971" s="37"/>
      <c r="H971" s="37"/>
      <c r="I971" s="206"/>
      <c r="J971" s="206"/>
      <c r="K971" s="37"/>
      <c r="L971" s="37"/>
      <c r="M971" s="40"/>
      <c r="N971" s="207"/>
      <c r="O971" s="208"/>
      <c r="P971" s="72"/>
      <c r="Q971" s="72"/>
      <c r="R971" s="72"/>
      <c r="S971" s="72"/>
      <c r="T971" s="72"/>
      <c r="U971" s="72"/>
      <c r="V971" s="72"/>
      <c r="W971" s="72"/>
      <c r="X971" s="73"/>
      <c r="Y971" s="35"/>
      <c r="Z971" s="35"/>
      <c r="AA971" s="35"/>
      <c r="AB971" s="35"/>
      <c r="AC971" s="35"/>
      <c r="AD971" s="35"/>
      <c r="AE971" s="35"/>
      <c r="AT971" s="18" t="s">
        <v>148</v>
      </c>
      <c r="AU971" s="18" t="s">
        <v>84</v>
      </c>
    </row>
    <row r="972" spans="1:65" s="13" customFormat="1" ht="11.25">
      <c r="B972" s="209"/>
      <c r="C972" s="210"/>
      <c r="D972" s="204" t="s">
        <v>149</v>
      </c>
      <c r="E972" s="211" t="s">
        <v>1</v>
      </c>
      <c r="F972" s="212" t="s">
        <v>927</v>
      </c>
      <c r="G972" s="210"/>
      <c r="H972" s="211" t="s">
        <v>1</v>
      </c>
      <c r="I972" s="213"/>
      <c r="J972" s="213"/>
      <c r="K972" s="210"/>
      <c r="L972" s="210"/>
      <c r="M972" s="214"/>
      <c r="N972" s="215"/>
      <c r="O972" s="216"/>
      <c r="P972" s="216"/>
      <c r="Q972" s="216"/>
      <c r="R972" s="216"/>
      <c r="S972" s="216"/>
      <c r="T972" s="216"/>
      <c r="U972" s="216"/>
      <c r="V972" s="216"/>
      <c r="W972" s="216"/>
      <c r="X972" s="217"/>
      <c r="AT972" s="218" t="s">
        <v>149</v>
      </c>
      <c r="AU972" s="218" t="s">
        <v>84</v>
      </c>
      <c r="AV972" s="13" t="s">
        <v>82</v>
      </c>
      <c r="AW972" s="13" t="s">
        <v>5</v>
      </c>
      <c r="AX972" s="13" t="s">
        <v>74</v>
      </c>
      <c r="AY972" s="218" t="s">
        <v>140</v>
      </c>
    </row>
    <row r="973" spans="1:65" s="13" customFormat="1" ht="11.25">
      <c r="B973" s="209"/>
      <c r="C973" s="210"/>
      <c r="D973" s="204" t="s">
        <v>149</v>
      </c>
      <c r="E973" s="211" t="s">
        <v>1</v>
      </c>
      <c r="F973" s="212" t="s">
        <v>234</v>
      </c>
      <c r="G973" s="210"/>
      <c r="H973" s="211" t="s">
        <v>1</v>
      </c>
      <c r="I973" s="213"/>
      <c r="J973" s="213"/>
      <c r="K973" s="210"/>
      <c r="L973" s="210"/>
      <c r="M973" s="214"/>
      <c r="N973" s="215"/>
      <c r="O973" s="216"/>
      <c r="P973" s="216"/>
      <c r="Q973" s="216"/>
      <c r="R973" s="216"/>
      <c r="S973" s="216"/>
      <c r="T973" s="216"/>
      <c r="U973" s="216"/>
      <c r="V973" s="216"/>
      <c r="W973" s="216"/>
      <c r="X973" s="217"/>
      <c r="AT973" s="218" t="s">
        <v>149</v>
      </c>
      <c r="AU973" s="218" t="s">
        <v>84</v>
      </c>
      <c r="AV973" s="13" t="s">
        <v>82</v>
      </c>
      <c r="AW973" s="13" t="s">
        <v>5</v>
      </c>
      <c r="AX973" s="13" t="s">
        <v>74</v>
      </c>
      <c r="AY973" s="218" t="s">
        <v>140</v>
      </c>
    </row>
    <row r="974" spans="1:65" s="14" customFormat="1" ht="11.25">
      <c r="B974" s="219"/>
      <c r="C974" s="220"/>
      <c r="D974" s="204" t="s">
        <v>149</v>
      </c>
      <c r="E974" s="221" t="s">
        <v>1</v>
      </c>
      <c r="F974" s="222" t="s">
        <v>235</v>
      </c>
      <c r="G974" s="220"/>
      <c r="H974" s="223">
        <v>31.52</v>
      </c>
      <c r="I974" s="224"/>
      <c r="J974" s="224"/>
      <c r="K974" s="220"/>
      <c r="L974" s="220"/>
      <c r="M974" s="225"/>
      <c r="N974" s="226"/>
      <c r="O974" s="227"/>
      <c r="P974" s="227"/>
      <c r="Q974" s="227"/>
      <c r="R974" s="227"/>
      <c r="S974" s="227"/>
      <c r="T974" s="227"/>
      <c r="U974" s="227"/>
      <c r="V974" s="227"/>
      <c r="W974" s="227"/>
      <c r="X974" s="228"/>
      <c r="AT974" s="229" t="s">
        <v>149</v>
      </c>
      <c r="AU974" s="229" t="s">
        <v>84</v>
      </c>
      <c r="AV974" s="14" t="s">
        <v>84</v>
      </c>
      <c r="AW974" s="14" t="s">
        <v>5</v>
      </c>
      <c r="AX974" s="14" t="s">
        <v>74</v>
      </c>
      <c r="AY974" s="229" t="s">
        <v>140</v>
      </c>
    </row>
    <row r="975" spans="1:65" s="13" customFormat="1" ht="11.25">
      <c r="B975" s="209"/>
      <c r="C975" s="210"/>
      <c r="D975" s="204" t="s">
        <v>149</v>
      </c>
      <c r="E975" s="211" t="s">
        <v>1</v>
      </c>
      <c r="F975" s="212" t="s">
        <v>928</v>
      </c>
      <c r="G975" s="210"/>
      <c r="H975" s="211" t="s">
        <v>1</v>
      </c>
      <c r="I975" s="213"/>
      <c r="J975" s="213"/>
      <c r="K975" s="210"/>
      <c r="L975" s="210"/>
      <c r="M975" s="214"/>
      <c r="N975" s="215"/>
      <c r="O975" s="216"/>
      <c r="P975" s="216"/>
      <c r="Q975" s="216"/>
      <c r="R975" s="216"/>
      <c r="S975" s="216"/>
      <c r="T975" s="216"/>
      <c r="U975" s="216"/>
      <c r="V975" s="216"/>
      <c r="W975" s="216"/>
      <c r="X975" s="217"/>
      <c r="AT975" s="218" t="s">
        <v>149</v>
      </c>
      <c r="AU975" s="218" t="s">
        <v>84</v>
      </c>
      <c r="AV975" s="13" t="s">
        <v>82</v>
      </c>
      <c r="AW975" s="13" t="s">
        <v>5</v>
      </c>
      <c r="AX975" s="13" t="s">
        <v>74</v>
      </c>
      <c r="AY975" s="218" t="s">
        <v>140</v>
      </c>
    </row>
    <row r="976" spans="1:65" s="14" customFormat="1" ht="11.25">
      <c r="B976" s="219"/>
      <c r="C976" s="220"/>
      <c r="D976" s="204" t="s">
        <v>149</v>
      </c>
      <c r="E976" s="221" t="s">
        <v>1</v>
      </c>
      <c r="F976" s="222" t="s">
        <v>910</v>
      </c>
      <c r="G976" s="220"/>
      <c r="H976" s="223">
        <v>1.98</v>
      </c>
      <c r="I976" s="224"/>
      <c r="J976" s="224"/>
      <c r="K976" s="220"/>
      <c r="L976" s="220"/>
      <c r="M976" s="225"/>
      <c r="N976" s="226"/>
      <c r="O976" s="227"/>
      <c r="P976" s="227"/>
      <c r="Q976" s="227"/>
      <c r="R976" s="227"/>
      <c r="S976" s="227"/>
      <c r="T976" s="227"/>
      <c r="U976" s="227"/>
      <c r="V976" s="227"/>
      <c r="W976" s="227"/>
      <c r="X976" s="228"/>
      <c r="AT976" s="229" t="s">
        <v>149</v>
      </c>
      <c r="AU976" s="229" t="s">
        <v>84</v>
      </c>
      <c r="AV976" s="14" t="s">
        <v>84</v>
      </c>
      <c r="AW976" s="14" t="s">
        <v>5</v>
      </c>
      <c r="AX976" s="14" t="s">
        <v>74</v>
      </c>
      <c r="AY976" s="229" t="s">
        <v>140</v>
      </c>
    </row>
    <row r="977" spans="1:65" s="15" customFormat="1" ht="11.25">
      <c r="B977" s="230"/>
      <c r="C977" s="231"/>
      <c r="D977" s="204" t="s">
        <v>149</v>
      </c>
      <c r="E977" s="232" t="s">
        <v>1</v>
      </c>
      <c r="F977" s="233" t="s">
        <v>152</v>
      </c>
      <c r="G977" s="231"/>
      <c r="H977" s="234">
        <v>33.5</v>
      </c>
      <c r="I977" s="235"/>
      <c r="J977" s="235"/>
      <c r="K977" s="231"/>
      <c r="L977" s="231"/>
      <c r="M977" s="236"/>
      <c r="N977" s="237"/>
      <c r="O977" s="238"/>
      <c r="P977" s="238"/>
      <c r="Q977" s="238"/>
      <c r="R977" s="238"/>
      <c r="S977" s="238"/>
      <c r="T977" s="238"/>
      <c r="U977" s="238"/>
      <c r="V977" s="238"/>
      <c r="W977" s="238"/>
      <c r="X977" s="239"/>
      <c r="AT977" s="240" t="s">
        <v>149</v>
      </c>
      <c r="AU977" s="240" t="s">
        <v>84</v>
      </c>
      <c r="AV977" s="15" t="s">
        <v>153</v>
      </c>
      <c r="AW977" s="15" t="s">
        <v>5</v>
      </c>
      <c r="AX977" s="15" t="s">
        <v>74</v>
      </c>
      <c r="AY977" s="240" t="s">
        <v>140</v>
      </c>
    </row>
    <row r="978" spans="1:65" s="16" customFormat="1" ht="11.25">
      <c r="B978" s="241"/>
      <c r="C978" s="242"/>
      <c r="D978" s="204" t="s">
        <v>149</v>
      </c>
      <c r="E978" s="243" t="s">
        <v>1</v>
      </c>
      <c r="F978" s="244" t="s">
        <v>154</v>
      </c>
      <c r="G978" s="242"/>
      <c r="H978" s="245">
        <v>33.5</v>
      </c>
      <c r="I978" s="246"/>
      <c r="J978" s="246"/>
      <c r="K978" s="242"/>
      <c r="L978" s="242"/>
      <c r="M978" s="247"/>
      <c r="N978" s="248"/>
      <c r="O978" s="249"/>
      <c r="P978" s="249"/>
      <c r="Q978" s="249"/>
      <c r="R978" s="249"/>
      <c r="S978" s="249"/>
      <c r="T978" s="249"/>
      <c r="U978" s="249"/>
      <c r="V978" s="249"/>
      <c r="W978" s="249"/>
      <c r="X978" s="250"/>
      <c r="AT978" s="251" t="s">
        <v>149</v>
      </c>
      <c r="AU978" s="251" t="s">
        <v>84</v>
      </c>
      <c r="AV978" s="16" t="s">
        <v>147</v>
      </c>
      <c r="AW978" s="16" t="s">
        <v>5</v>
      </c>
      <c r="AX978" s="16" t="s">
        <v>82</v>
      </c>
      <c r="AY978" s="251" t="s">
        <v>140</v>
      </c>
    </row>
    <row r="979" spans="1:65" s="2" customFormat="1" ht="24">
      <c r="A979" s="35"/>
      <c r="B979" s="36"/>
      <c r="C979" s="190" t="s">
        <v>538</v>
      </c>
      <c r="D979" s="190" t="s">
        <v>142</v>
      </c>
      <c r="E979" s="191" t="s">
        <v>929</v>
      </c>
      <c r="F979" s="192" t="s">
        <v>930</v>
      </c>
      <c r="G979" s="193" t="s">
        <v>317</v>
      </c>
      <c r="H979" s="194">
        <v>19.8</v>
      </c>
      <c r="I979" s="195"/>
      <c r="J979" s="195"/>
      <c r="K979" s="196">
        <f>ROUND(P979*H979,2)</f>
        <v>0</v>
      </c>
      <c r="L979" s="192" t="s">
        <v>146</v>
      </c>
      <c r="M979" s="40"/>
      <c r="N979" s="197" t="s">
        <v>1</v>
      </c>
      <c r="O979" s="198" t="s">
        <v>37</v>
      </c>
      <c r="P979" s="199">
        <f>I979+J979</f>
        <v>0</v>
      </c>
      <c r="Q979" s="199">
        <f>ROUND(I979*H979,2)</f>
        <v>0</v>
      </c>
      <c r="R979" s="199">
        <f>ROUND(J979*H979,2)</f>
        <v>0</v>
      </c>
      <c r="S979" s="72"/>
      <c r="T979" s="200">
        <f>S979*H979</f>
        <v>0</v>
      </c>
      <c r="U979" s="200">
        <v>0</v>
      </c>
      <c r="V979" s="200">
        <f>U979*H979</f>
        <v>0</v>
      </c>
      <c r="W979" s="200">
        <v>0</v>
      </c>
      <c r="X979" s="201">
        <f>W979*H979</f>
        <v>0</v>
      </c>
      <c r="Y979" s="35"/>
      <c r="Z979" s="35"/>
      <c r="AA979" s="35"/>
      <c r="AB979" s="35"/>
      <c r="AC979" s="35"/>
      <c r="AD979" s="35"/>
      <c r="AE979" s="35"/>
      <c r="AR979" s="202" t="s">
        <v>191</v>
      </c>
      <c r="AT979" s="202" t="s">
        <v>142</v>
      </c>
      <c r="AU979" s="202" t="s">
        <v>84</v>
      </c>
      <c r="AY979" s="18" t="s">
        <v>140</v>
      </c>
      <c r="BE979" s="203">
        <f>IF(O979="základní",K979,0)</f>
        <v>0</v>
      </c>
      <c r="BF979" s="203">
        <f>IF(O979="snížená",K979,0)</f>
        <v>0</v>
      </c>
      <c r="BG979" s="203">
        <f>IF(O979="zákl. přenesená",K979,0)</f>
        <v>0</v>
      </c>
      <c r="BH979" s="203">
        <f>IF(O979="sníž. přenesená",K979,0)</f>
        <v>0</v>
      </c>
      <c r="BI979" s="203">
        <f>IF(O979="nulová",K979,0)</f>
        <v>0</v>
      </c>
      <c r="BJ979" s="18" t="s">
        <v>82</v>
      </c>
      <c r="BK979" s="203">
        <f>ROUND(P979*H979,2)</f>
        <v>0</v>
      </c>
      <c r="BL979" s="18" t="s">
        <v>191</v>
      </c>
      <c r="BM979" s="202" t="s">
        <v>931</v>
      </c>
    </row>
    <row r="980" spans="1:65" s="2" customFormat="1" ht="19.5">
      <c r="A980" s="35"/>
      <c r="B980" s="36"/>
      <c r="C980" s="37"/>
      <c r="D980" s="204" t="s">
        <v>148</v>
      </c>
      <c r="E980" s="37"/>
      <c r="F980" s="205" t="s">
        <v>930</v>
      </c>
      <c r="G980" s="37"/>
      <c r="H980" s="37"/>
      <c r="I980" s="206"/>
      <c r="J980" s="206"/>
      <c r="K980" s="37"/>
      <c r="L980" s="37"/>
      <c r="M980" s="40"/>
      <c r="N980" s="207"/>
      <c r="O980" s="208"/>
      <c r="P980" s="72"/>
      <c r="Q980" s="72"/>
      <c r="R980" s="72"/>
      <c r="S980" s="72"/>
      <c r="T980" s="72"/>
      <c r="U980" s="72"/>
      <c r="V980" s="72"/>
      <c r="W980" s="72"/>
      <c r="X980" s="73"/>
      <c r="Y980" s="35"/>
      <c r="Z980" s="35"/>
      <c r="AA980" s="35"/>
      <c r="AB980" s="35"/>
      <c r="AC980" s="35"/>
      <c r="AD980" s="35"/>
      <c r="AE980" s="35"/>
      <c r="AT980" s="18" t="s">
        <v>148</v>
      </c>
      <c r="AU980" s="18" t="s">
        <v>84</v>
      </c>
    </row>
    <row r="981" spans="1:65" s="13" customFormat="1" ht="22.5">
      <c r="B981" s="209"/>
      <c r="C981" s="210"/>
      <c r="D981" s="204" t="s">
        <v>149</v>
      </c>
      <c r="E981" s="211" t="s">
        <v>1</v>
      </c>
      <c r="F981" s="212" t="s">
        <v>932</v>
      </c>
      <c r="G981" s="210"/>
      <c r="H981" s="211" t="s">
        <v>1</v>
      </c>
      <c r="I981" s="213"/>
      <c r="J981" s="213"/>
      <c r="K981" s="210"/>
      <c r="L981" s="210"/>
      <c r="M981" s="214"/>
      <c r="N981" s="215"/>
      <c r="O981" s="216"/>
      <c r="P981" s="216"/>
      <c r="Q981" s="216"/>
      <c r="R981" s="216"/>
      <c r="S981" s="216"/>
      <c r="T981" s="216"/>
      <c r="U981" s="216"/>
      <c r="V981" s="216"/>
      <c r="W981" s="216"/>
      <c r="X981" s="217"/>
      <c r="AT981" s="218" t="s">
        <v>149</v>
      </c>
      <c r="AU981" s="218" t="s">
        <v>84</v>
      </c>
      <c r="AV981" s="13" t="s">
        <v>82</v>
      </c>
      <c r="AW981" s="13" t="s">
        <v>5</v>
      </c>
      <c r="AX981" s="13" t="s">
        <v>74</v>
      </c>
      <c r="AY981" s="218" t="s">
        <v>140</v>
      </c>
    </row>
    <row r="982" spans="1:65" s="14" customFormat="1" ht="11.25">
      <c r="B982" s="219"/>
      <c r="C982" s="220"/>
      <c r="D982" s="204" t="s">
        <v>149</v>
      </c>
      <c r="E982" s="221" t="s">
        <v>1</v>
      </c>
      <c r="F982" s="222" t="s">
        <v>898</v>
      </c>
      <c r="G982" s="220"/>
      <c r="H982" s="223">
        <v>19.8</v>
      </c>
      <c r="I982" s="224"/>
      <c r="J982" s="224"/>
      <c r="K982" s="220"/>
      <c r="L982" s="220"/>
      <c r="M982" s="225"/>
      <c r="N982" s="226"/>
      <c r="O982" s="227"/>
      <c r="P982" s="227"/>
      <c r="Q982" s="227"/>
      <c r="R982" s="227"/>
      <c r="S982" s="227"/>
      <c r="T982" s="227"/>
      <c r="U982" s="227"/>
      <c r="V982" s="227"/>
      <c r="W982" s="227"/>
      <c r="X982" s="228"/>
      <c r="AT982" s="229" t="s">
        <v>149</v>
      </c>
      <c r="AU982" s="229" t="s">
        <v>84</v>
      </c>
      <c r="AV982" s="14" t="s">
        <v>84</v>
      </c>
      <c r="AW982" s="14" t="s">
        <v>5</v>
      </c>
      <c r="AX982" s="14" t="s">
        <v>74</v>
      </c>
      <c r="AY982" s="229" t="s">
        <v>140</v>
      </c>
    </row>
    <row r="983" spans="1:65" s="15" customFormat="1" ht="11.25">
      <c r="B983" s="230"/>
      <c r="C983" s="231"/>
      <c r="D983" s="204" t="s">
        <v>149</v>
      </c>
      <c r="E983" s="232" t="s">
        <v>1</v>
      </c>
      <c r="F983" s="233" t="s">
        <v>152</v>
      </c>
      <c r="G983" s="231"/>
      <c r="H983" s="234">
        <v>19.8</v>
      </c>
      <c r="I983" s="235"/>
      <c r="J983" s="235"/>
      <c r="K983" s="231"/>
      <c r="L983" s="231"/>
      <c r="M983" s="236"/>
      <c r="N983" s="237"/>
      <c r="O983" s="238"/>
      <c r="P983" s="238"/>
      <c r="Q983" s="238"/>
      <c r="R983" s="238"/>
      <c r="S983" s="238"/>
      <c r="T983" s="238"/>
      <c r="U983" s="238"/>
      <c r="V983" s="238"/>
      <c r="W983" s="238"/>
      <c r="X983" s="239"/>
      <c r="AT983" s="240" t="s">
        <v>149</v>
      </c>
      <c r="AU983" s="240" t="s">
        <v>84</v>
      </c>
      <c r="AV983" s="15" t="s">
        <v>153</v>
      </c>
      <c r="AW983" s="15" t="s">
        <v>5</v>
      </c>
      <c r="AX983" s="15" t="s">
        <v>74</v>
      </c>
      <c r="AY983" s="240" t="s">
        <v>140</v>
      </c>
    </row>
    <row r="984" spans="1:65" s="16" customFormat="1" ht="11.25">
      <c r="B984" s="241"/>
      <c r="C984" s="242"/>
      <c r="D984" s="204" t="s">
        <v>149</v>
      </c>
      <c r="E984" s="243" t="s">
        <v>1</v>
      </c>
      <c r="F984" s="244" t="s">
        <v>154</v>
      </c>
      <c r="G984" s="242"/>
      <c r="H984" s="245">
        <v>19.8</v>
      </c>
      <c r="I984" s="246"/>
      <c r="J984" s="246"/>
      <c r="K984" s="242"/>
      <c r="L984" s="242"/>
      <c r="M984" s="247"/>
      <c r="N984" s="248"/>
      <c r="O984" s="249"/>
      <c r="P984" s="249"/>
      <c r="Q984" s="249"/>
      <c r="R984" s="249"/>
      <c r="S984" s="249"/>
      <c r="T984" s="249"/>
      <c r="U984" s="249"/>
      <c r="V984" s="249"/>
      <c r="W984" s="249"/>
      <c r="X984" s="250"/>
      <c r="AT984" s="251" t="s">
        <v>149</v>
      </c>
      <c r="AU984" s="251" t="s">
        <v>84</v>
      </c>
      <c r="AV984" s="16" t="s">
        <v>147</v>
      </c>
      <c r="AW984" s="16" t="s">
        <v>5</v>
      </c>
      <c r="AX984" s="16" t="s">
        <v>82</v>
      </c>
      <c r="AY984" s="251" t="s">
        <v>140</v>
      </c>
    </row>
    <row r="985" spans="1:65" s="2" customFormat="1" ht="24">
      <c r="A985" s="35"/>
      <c r="B985" s="36"/>
      <c r="C985" s="190" t="s">
        <v>933</v>
      </c>
      <c r="D985" s="190" t="s">
        <v>142</v>
      </c>
      <c r="E985" s="191" t="s">
        <v>934</v>
      </c>
      <c r="F985" s="192" t="s">
        <v>935</v>
      </c>
      <c r="G985" s="193" t="s">
        <v>317</v>
      </c>
      <c r="H985" s="194">
        <v>19.8</v>
      </c>
      <c r="I985" s="195"/>
      <c r="J985" s="195"/>
      <c r="K985" s="196">
        <f>ROUND(P985*H985,2)</f>
        <v>0</v>
      </c>
      <c r="L985" s="192" t="s">
        <v>146</v>
      </c>
      <c r="M985" s="40"/>
      <c r="N985" s="197" t="s">
        <v>1</v>
      </c>
      <c r="O985" s="198" t="s">
        <v>37</v>
      </c>
      <c r="P985" s="199">
        <f>I985+J985</f>
        <v>0</v>
      </c>
      <c r="Q985" s="199">
        <f>ROUND(I985*H985,2)</f>
        <v>0</v>
      </c>
      <c r="R985" s="199">
        <f>ROUND(J985*H985,2)</f>
        <v>0</v>
      </c>
      <c r="S985" s="72"/>
      <c r="T985" s="200">
        <f>S985*H985</f>
        <v>0</v>
      </c>
      <c r="U985" s="200">
        <v>0</v>
      </c>
      <c r="V985" s="200">
        <f>U985*H985</f>
        <v>0</v>
      </c>
      <c r="W985" s="200">
        <v>0</v>
      </c>
      <c r="X985" s="201">
        <f>W985*H985</f>
        <v>0</v>
      </c>
      <c r="Y985" s="35"/>
      <c r="Z985" s="35"/>
      <c r="AA985" s="35"/>
      <c r="AB985" s="35"/>
      <c r="AC985" s="35"/>
      <c r="AD985" s="35"/>
      <c r="AE985" s="35"/>
      <c r="AR985" s="202" t="s">
        <v>191</v>
      </c>
      <c r="AT985" s="202" t="s">
        <v>142</v>
      </c>
      <c r="AU985" s="202" t="s">
        <v>84</v>
      </c>
      <c r="AY985" s="18" t="s">
        <v>140</v>
      </c>
      <c r="BE985" s="203">
        <f>IF(O985="základní",K985,0)</f>
        <v>0</v>
      </c>
      <c r="BF985" s="203">
        <f>IF(O985="snížená",K985,0)</f>
        <v>0</v>
      </c>
      <c r="BG985" s="203">
        <f>IF(O985="zákl. přenesená",K985,0)</f>
        <v>0</v>
      </c>
      <c r="BH985" s="203">
        <f>IF(O985="sníž. přenesená",K985,0)</f>
        <v>0</v>
      </c>
      <c r="BI985" s="203">
        <f>IF(O985="nulová",K985,0)</f>
        <v>0</v>
      </c>
      <c r="BJ985" s="18" t="s">
        <v>82</v>
      </c>
      <c r="BK985" s="203">
        <f>ROUND(P985*H985,2)</f>
        <v>0</v>
      </c>
      <c r="BL985" s="18" t="s">
        <v>191</v>
      </c>
      <c r="BM985" s="202" t="s">
        <v>936</v>
      </c>
    </row>
    <row r="986" spans="1:65" s="2" customFormat="1" ht="19.5">
      <c r="A986" s="35"/>
      <c r="B986" s="36"/>
      <c r="C986" s="37"/>
      <c r="D986" s="204" t="s">
        <v>148</v>
      </c>
      <c r="E986" s="37"/>
      <c r="F986" s="205" t="s">
        <v>935</v>
      </c>
      <c r="G986" s="37"/>
      <c r="H986" s="37"/>
      <c r="I986" s="206"/>
      <c r="J986" s="206"/>
      <c r="K986" s="37"/>
      <c r="L986" s="37"/>
      <c r="M986" s="40"/>
      <c r="N986" s="207"/>
      <c r="O986" s="208"/>
      <c r="P986" s="72"/>
      <c r="Q986" s="72"/>
      <c r="R986" s="72"/>
      <c r="S986" s="72"/>
      <c r="T986" s="72"/>
      <c r="U986" s="72"/>
      <c r="V986" s="72"/>
      <c r="W986" s="72"/>
      <c r="X986" s="73"/>
      <c r="Y986" s="35"/>
      <c r="Z986" s="35"/>
      <c r="AA986" s="35"/>
      <c r="AB986" s="35"/>
      <c r="AC986" s="35"/>
      <c r="AD986" s="35"/>
      <c r="AE986" s="35"/>
      <c r="AT986" s="18" t="s">
        <v>148</v>
      </c>
      <c r="AU986" s="18" t="s">
        <v>84</v>
      </c>
    </row>
    <row r="987" spans="1:65" s="13" customFormat="1" ht="22.5">
      <c r="B987" s="209"/>
      <c r="C987" s="210"/>
      <c r="D987" s="204" t="s">
        <v>149</v>
      </c>
      <c r="E987" s="211" t="s">
        <v>1</v>
      </c>
      <c r="F987" s="212" t="s">
        <v>937</v>
      </c>
      <c r="G987" s="210"/>
      <c r="H987" s="211" t="s">
        <v>1</v>
      </c>
      <c r="I987" s="213"/>
      <c r="J987" s="213"/>
      <c r="K987" s="210"/>
      <c r="L987" s="210"/>
      <c r="M987" s="214"/>
      <c r="N987" s="215"/>
      <c r="O987" s="216"/>
      <c r="P987" s="216"/>
      <c r="Q987" s="216"/>
      <c r="R987" s="216"/>
      <c r="S987" s="216"/>
      <c r="T987" s="216"/>
      <c r="U987" s="216"/>
      <c r="V987" s="216"/>
      <c r="W987" s="216"/>
      <c r="X987" s="217"/>
      <c r="AT987" s="218" t="s">
        <v>149</v>
      </c>
      <c r="AU987" s="218" t="s">
        <v>84</v>
      </c>
      <c r="AV987" s="13" t="s">
        <v>82</v>
      </c>
      <c r="AW987" s="13" t="s">
        <v>5</v>
      </c>
      <c r="AX987" s="13" t="s">
        <v>74</v>
      </c>
      <c r="AY987" s="218" t="s">
        <v>140</v>
      </c>
    </row>
    <row r="988" spans="1:65" s="14" customFormat="1" ht="11.25">
      <c r="B988" s="219"/>
      <c r="C988" s="220"/>
      <c r="D988" s="204" t="s">
        <v>149</v>
      </c>
      <c r="E988" s="221" t="s">
        <v>1</v>
      </c>
      <c r="F988" s="222" t="s">
        <v>898</v>
      </c>
      <c r="G988" s="220"/>
      <c r="H988" s="223">
        <v>19.8</v>
      </c>
      <c r="I988" s="224"/>
      <c r="J988" s="224"/>
      <c r="K988" s="220"/>
      <c r="L988" s="220"/>
      <c r="M988" s="225"/>
      <c r="N988" s="226"/>
      <c r="O988" s="227"/>
      <c r="P988" s="227"/>
      <c r="Q988" s="227"/>
      <c r="R988" s="227"/>
      <c r="S988" s="227"/>
      <c r="T988" s="227"/>
      <c r="U988" s="227"/>
      <c r="V988" s="227"/>
      <c r="W988" s="227"/>
      <c r="X988" s="228"/>
      <c r="AT988" s="229" t="s">
        <v>149</v>
      </c>
      <c r="AU988" s="229" t="s">
        <v>84</v>
      </c>
      <c r="AV988" s="14" t="s">
        <v>84</v>
      </c>
      <c r="AW988" s="14" t="s">
        <v>5</v>
      </c>
      <c r="AX988" s="14" t="s">
        <v>74</v>
      </c>
      <c r="AY988" s="229" t="s">
        <v>140</v>
      </c>
    </row>
    <row r="989" spans="1:65" s="15" customFormat="1" ht="11.25">
      <c r="B989" s="230"/>
      <c r="C989" s="231"/>
      <c r="D989" s="204" t="s">
        <v>149</v>
      </c>
      <c r="E989" s="232" t="s">
        <v>1</v>
      </c>
      <c r="F989" s="233" t="s">
        <v>152</v>
      </c>
      <c r="G989" s="231"/>
      <c r="H989" s="234">
        <v>19.8</v>
      </c>
      <c r="I989" s="235"/>
      <c r="J989" s="235"/>
      <c r="K989" s="231"/>
      <c r="L989" s="231"/>
      <c r="M989" s="236"/>
      <c r="N989" s="237"/>
      <c r="O989" s="238"/>
      <c r="P989" s="238"/>
      <c r="Q989" s="238"/>
      <c r="R989" s="238"/>
      <c r="S989" s="238"/>
      <c r="T989" s="238"/>
      <c r="U989" s="238"/>
      <c r="V989" s="238"/>
      <c r="W989" s="238"/>
      <c r="X989" s="239"/>
      <c r="AT989" s="240" t="s">
        <v>149</v>
      </c>
      <c r="AU989" s="240" t="s">
        <v>84</v>
      </c>
      <c r="AV989" s="15" t="s">
        <v>153</v>
      </c>
      <c r="AW989" s="15" t="s">
        <v>5</v>
      </c>
      <c r="AX989" s="15" t="s">
        <v>74</v>
      </c>
      <c r="AY989" s="240" t="s">
        <v>140</v>
      </c>
    </row>
    <row r="990" spans="1:65" s="16" customFormat="1" ht="11.25">
      <c r="B990" s="241"/>
      <c r="C990" s="242"/>
      <c r="D990" s="204" t="s">
        <v>149</v>
      </c>
      <c r="E990" s="243" t="s">
        <v>1</v>
      </c>
      <c r="F990" s="244" t="s">
        <v>154</v>
      </c>
      <c r="G990" s="242"/>
      <c r="H990" s="245">
        <v>19.8</v>
      </c>
      <c r="I990" s="246"/>
      <c r="J990" s="246"/>
      <c r="K990" s="242"/>
      <c r="L990" s="242"/>
      <c r="M990" s="247"/>
      <c r="N990" s="248"/>
      <c r="O990" s="249"/>
      <c r="P990" s="249"/>
      <c r="Q990" s="249"/>
      <c r="R990" s="249"/>
      <c r="S990" s="249"/>
      <c r="T990" s="249"/>
      <c r="U990" s="249"/>
      <c r="V990" s="249"/>
      <c r="W990" s="249"/>
      <c r="X990" s="250"/>
      <c r="AT990" s="251" t="s">
        <v>149</v>
      </c>
      <c r="AU990" s="251" t="s">
        <v>84</v>
      </c>
      <c r="AV990" s="16" t="s">
        <v>147</v>
      </c>
      <c r="AW990" s="16" t="s">
        <v>5</v>
      </c>
      <c r="AX990" s="16" t="s">
        <v>82</v>
      </c>
      <c r="AY990" s="251" t="s">
        <v>140</v>
      </c>
    </row>
    <row r="991" spans="1:65" s="2" customFormat="1" ht="44.25" customHeight="1">
      <c r="A991" s="35"/>
      <c r="B991" s="36"/>
      <c r="C991" s="190" t="s">
        <v>542</v>
      </c>
      <c r="D991" s="190" t="s">
        <v>142</v>
      </c>
      <c r="E991" s="191" t="s">
        <v>938</v>
      </c>
      <c r="F991" s="192" t="s">
        <v>939</v>
      </c>
      <c r="G991" s="193" t="s">
        <v>671</v>
      </c>
      <c r="H991" s="262"/>
      <c r="I991" s="195"/>
      <c r="J991" s="195"/>
      <c r="K991" s="196">
        <f>ROUND(P991*H991,2)</f>
        <v>0</v>
      </c>
      <c r="L991" s="192" t="s">
        <v>146</v>
      </c>
      <c r="M991" s="40"/>
      <c r="N991" s="197" t="s">
        <v>1</v>
      </c>
      <c r="O991" s="198" t="s">
        <v>37</v>
      </c>
      <c r="P991" s="199">
        <f>I991+J991</f>
        <v>0</v>
      </c>
      <c r="Q991" s="199">
        <f>ROUND(I991*H991,2)</f>
        <v>0</v>
      </c>
      <c r="R991" s="199">
        <f>ROUND(J991*H991,2)</f>
        <v>0</v>
      </c>
      <c r="S991" s="72"/>
      <c r="T991" s="200">
        <f>S991*H991</f>
        <v>0</v>
      </c>
      <c r="U991" s="200">
        <v>0</v>
      </c>
      <c r="V991" s="200">
        <f>U991*H991</f>
        <v>0</v>
      </c>
      <c r="W991" s="200">
        <v>0</v>
      </c>
      <c r="X991" s="201">
        <f>W991*H991</f>
        <v>0</v>
      </c>
      <c r="Y991" s="35"/>
      <c r="Z991" s="35"/>
      <c r="AA991" s="35"/>
      <c r="AB991" s="35"/>
      <c r="AC991" s="35"/>
      <c r="AD991" s="35"/>
      <c r="AE991" s="35"/>
      <c r="AR991" s="202" t="s">
        <v>191</v>
      </c>
      <c r="AT991" s="202" t="s">
        <v>142</v>
      </c>
      <c r="AU991" s="202" t="s">
        <v>84</v>
      </c>
      <c r="AY991" s="18" t="s">
        <v>140</v>
      </c>
      <c r="BE991" s="203">
        <f>IF(O991="základní",K991,0)</f>
        <v>0</v>
      </c>
      <c r="BF991" s="203">
        <f>IF(O991="snížená",K991,0)</f>
        <v>0</v>
      </c>
      <c r="BG991" s="203">
        <f>IF(O991="zákl. přenesená",K991,0)</f>
        <v>0</v>
      </c>
      <c r="BH991" s="203">
        <f>IF(O991="sníž. přenesená",K991,0)</f>
        <v>0</v>
      </c>
      <c r="BI991" s="203">
        <f>IF(O991="nulová",K991,0)</f>
        <v>0</v>
      </c>
      <c r="BJ991" s="18" t="s">
        <v>82</v>
      </c>
      <c r="BK991" s="203">
        <f>ROUND(P991*H991,2)</f>
        <v>0</v>
      </c>
      <c r="BL991" s="18" t="s">
        <v>191</v>
      </c>
      <c r="BM991" s="202" t="s">
        <v>940</v>
      </c>
    </row>
    <row r="992" spans="1:65" s="2" customFormat="1" ht="29.25">
      <c r="A992" s="35"/>
      <c r="B992" s="36"/>
      <c r="C992" s="37"/>
      <c r="D992" s="204" t="s">
        <v>148</v>
      </c>
      <c r="E992" s="37"/>
      <c r="F992" s="205" t="s">
        <v>939</v>
      </c>
      <c r="G992" s="37"/>
      <c r="H992" s="37"/>
      <c r="I992" s="206"/>
      <c r="J992" s="206"/>
      <c r="K992" s="37"/>
      <c r="L992" s="37"/>
      <c r="M992" s="40"/>
      <c r="N992" s="207"/>
      <c r="O992" s="208"/>
      <c r="P992" s="72"/>
      <c r="Q992" s="72"/>
      <c r="R992" s="72"/>
      <c r="S992" s="72"/>
      <c r="T992" s="72"/>
      <c r="U992" s="72"/>
      <c r="V992" s="72"/>
      <c r="W992" s="72"/>
      <c r="X992" s="73"/>
      <c r="Y992" s="35"/>
      <c r="Z992" s="35"/>
      <c r="AA992" s="35"/>
      <c r="AB992" s="35"/>
      <c r="AC992" s="35"/>
      <c r="AD992" s="35"/>
      <c r="AE992" s="35"/>
      <c r="AT992" s="18" t="s">
        <v>148</v>
      </c>
      <c r="AU992" s="18" t="s">
        <v>84</v>
      </c>
    </row>
    <row r="993" spans="1:65" s="12" customFormat="1" ht="22.9" customHeight="1">
      <c r="B993" s="173"/>
      <c r="C993" s="174"/>
      <c r="D993" s="175" t="s">
        <v>73</v>
      </c>
      <c r="E993" s="188" t="s">
        <v>941</v>
      </c>
      <c r="F993" s="188" t="s">
        <v>942</v>
      </c>
      <c r="G993" s="174"/>
      <c r="H993" s="174"/>
      <c r="I993" s="177"/>
      <c r="J993" s="177"/>
      <c r="K993" s="189">
        <f>BK993</f>
        <v>0</v>
      </c>
      <c r="L993" s="174"/>
      <c r="M993" s="179"/>
      <c r="N993" s="180"/>
      <c r="O993" s="181"/>
      <c r="P993" s="181"/>
      <c r="Q993" s="182">
        <f>SUM(Q994:Q996)</f>
        <v>0</v>
      </c>
      <c r="R993" s="182">
        <f>SUM(R994:R996)</f>
        <v>0</v>
      </c>
      <c r="S993" s="181"/>
      <c r="T993" s="183">
        <f>SUM(T994:T996)</f>
        <v>0</v>
      </c>
      <c r="U993" s="181"/>
      <c r="V993" s="183">
        <f>SUM(V994:V996)</f>
        <v>8.1916229999999993E-2</v>
      </c>
      <c r="W993" s="181"/>
      <c r="X993" s="184">
        <f>SUM(X994:X996)</f>
        <v>0</v>
      </c>
      <c r="AR993" s="185" t="s">
        <v>84</v>
      </c>
      <c r="AT993" s="186" t="s">
        <v>73</v>
      </c>
      <c r="AU993" s="186" t="s">
        <v>82</v>
      </c>
      <c r="AY993" s="185" t="s">
        <v>140</v>
      </c>
      <c r="BK993" s="187">
        <f>SUM(BK994:BK996)</f>
        <v>0</v>
      </c>
    </row>
    <row r="994" spans="1:65" s="2" customFormat="1" ht="24">
      <c r="A994" s="35"/>
      <c r="B994" s="36"/>
      <c r="C994" s="190" t="s">
        <v>943</v>
      </c>
      <c r="D994" s="190" t="s">
        <v>142</v>
      </c>
      <c r="E994" s="191" t="s">
        <v>944</v>
      </c>
      <c r="F994" s="192" t="s">
        <v>945</v>
      </c>
      <c r="G994" s="193" t="s">
        <v>145</v>
      </c>
      <c r="H994" s="194">
        <v>248.23099999999999</v>
      </c>
      <c r="I994" s="195"/>
      <c r="J994" s="195"/>
      <c r="K994" s="196">
        <f>ROUND(P994*H994,2)</f>
        <v>0</v>
      </c>
      <c r="L994" s="192" t="s">
        <v>146</v>
      </c>
      <c r="M994" s="40"/>
      <c r="N994" s="197" t="s">
        <v>1</v>
      </c>
      <c r="O994" s="198" t="s">
        <v>37</v>
      </c>
      <c r="P994" s="199">
        <f>I994+J994</f>
        <v>0</v>
      </c>
      <c r="Q994" s="199">
        <f>ROUND(I994*H994,2)</f>
        <v>0</v>
      </c>
      <c r="R994" s="199">
        <f>ROUND(J994*H994,2)</f>
        <v>0</v>
      </c>
      <c r="S994" s="72"/>
      <c r="T994" s="200">
        <f>S994*H994</f>
        <v>0</v>
      </c>
      <c r="U994" s="200">
        <v>3.3E-4</v>
      </c>
      <c r="V994" s="200">
        <f>U994*H994</f>
        <v>8.1916229999999993E-2</v>
      </c>
      <c r="W994" s="200">
        <v>0</v>
      </c>
      <c r="X994" s="201">
        <f>W994*H994</f>
        <v>0</v>
      </c>
      <c r="Y994" s="35"/>
      <c r="Z994" s="35"/>
      <c r="AA994" s="35"/>
      <c r="AB994" s="35"/>
      <c r="AC994" s="35"/>
      <c r="AD994" s="35"/>
      <c r="AE994" s="35"/>
      <c r="AR994" s="202" t="s">
        <v>191</v>
      </c>
      <c r="AT994" s="202" t="s">
        <v>142</v>
      </c>
      <c r="AU994" s="202" t="s">
        <v>84</v>
      </c>
      <c r="AY994" s="18" t="s">
        <v>140</v>
      </c>
      <c r="BE994" s="203">
        <f>IF(O994="základní",K994,0)</f>
        <v>0</v>
      </c>
      <c r="BF994" s="203">
        <f>IF(O994="snížená",K994,0)</f>
        <v>0</v>
      </c>
      <c r="BG994" s="203">
        <f>IF(O994="zákl. přenesená",K994,0)</f>
        <v>0</v>
      </c>
      <c r="BH994" s="203">
        <f>IF(O994="sníž. přenesená",K994,0)</f>
        <v>0</v>
      </c>
      <c r="BI994" s="203">
        <f>IF(O994="nulová",K994,0)</f>
        <v>0</v>
      </c>
      <c r="BJ994" s="18" t="s">
        <v>82</v>
      </c>
      <c r="BK994" s="203">
        <f>ROUND(P994*H994,2)</f>
        <v>0</v>
      </c>
      <c r="BL994" s="18" t="s">
        <v>191</v>
      </c>
      <c r="BM994" s="202" t="s">
        <v>946</v>
      </c>
    </row>
    <row r="995" spans="1:65" s="2" customFormat="1" ht="29.25">
      <c r="A995" s="35"/>
      <c r="B995" s="36"/>
      <c r="C995" s="37"/>
      <c r="D995" s="204" t="s">
        <v>148</v>
      </c>
      <c r="E995" s="37"/>
      <c r="F995" s="205" t="s">
        <v>947</v>
      </c>
      <c r="G995" s="37"/>
      <c r="H995" s="37"/>
      <c r="I995" s="206"/>
      <c r="J995" s="206"/>
      <c r="K995" s="37"/>
      <c r="L995" s="37"/>
      <c r="M995" s="40"/>
      <c r="N995" s="207"/>
      <c r="O995" s="208"/>
      <c r="P995" s="72"/>
      <c r="Q995" s="72"/>
      <c r="R995" s="72"/>
      <c r="S995" s="72"/>
      <c r="T995" s="72"/>
      <c r="U995" s="72"/>
      <c r="V995" s="72"/>
      <c r="W995" s="72"/>
      <c r="X995" s="73"/>
      <c r="Y995" s="35"/>
      <c r="Z995" s="35"/>
      <c r="AA995" s="35"/>
      <c r="AB995" s="35"/>
      <c r="AC995" s="35"/>
      <c r="AD995" s="35"/>
      <c r="AE995" s="35"/>
      <c r="AT995" s="18" t="s">
        <v>148</v>
      </c>
      <c r="AU995" s="18" t="s">
        <v>84</v>
      </c>
    </row>
    <row r="996" spans="1:65" s="14" customFormat="1" ht="11.25">
      <c r="B996" s="219"/>
      <c r="C996" s="220"/>
      <c r="D996" s="204" t="s">
        <v>149</v>
      </c>
      <c r="E996" s="220"/>
      <c r="F996" s="222" t="s">
        <v>948</v>
      </c>
      <c r="G996" s="220"/>
      <c r="H996" s="223">
        <v>248.23099999999999</v>
      </c>
      <c r="I996" s="224"/>
      <c r="J996" s="224"/>
      <c r="K996" s="220"/>
      <c r="L996" s="220"/>
      <c r="M996" s="225"/>
      <c r="N996" s="263"/>
      <c r="O996" s="264"/>
      <c r="P996" s="264"/>
      <c r="Q996" s="264"/>
      <c r="R996" s="264"/>
      <c r="S996" s="264"/>
      <c r="T996" s="264"/>
      <c r="U996" s="264"/>
      <c r="V996" s="264"/>
      <c r="W996" s="264"/>
      <c r="X996" s="265"/>
      <c r="AT996" s="229" t="s">
        <v>149</v>
      </c>
      <c r="AU996" s="229" t="s">
        <v>84</v>
      </c>
      <c r="AV996" s="14" t="s">
        <v>84</v>
      </c>
      <c r="AW996" s="14" t="s">
        <v>4</v>
      </c>
      <c r="AX996" s="14" t="s">
        <v>82</v>
      </c>
      <c r="AY996" s="229" t="s">
        <v>140</v>
      </c>
    </row>
    <row r="997" spans="1:65" s="2" customFormat="1" ht="6.95" customHeight="1">
      <c r="A997" s="35"/>
      <c r="B997" s="55"/>
      <c r="C997" s="56"/>
      <c r="D997" s="56"/>
      <c r="E997" s="56"/>
      <c r="F997" s="56"/>
      <c r="G997" s="56"/>
      <c r="H997" s="56"/>
      <c r="I997" s="56"/>
      <c r="J997" s="56"/>
      <c r="K997" s="56"/>
      <c r="L997" s="56"/>
      <c r="M997" s="40"/>
      <c r="N997" s="35"/>
      <c r="P997" s="35"/>
      <c r="Q997" s="35"/>
      <c r="R997" s="35"/>
      <c r="S997" s="35"/>
      <c r="T997" s="35"/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</row>
  </sheetData>
  <sheetProtection algorithmName="SHA-512" hashValue="9m2nJmduQT91qA8hnGVmrv0gi6QgiRrOohO1LhaNPfaW9IYYeVHlWhrg/HEnhXNcY6CCLnIsMdQcTEZemZ8paA==" saltValue="mUsMwBES98uaoF6GPjJGkmsPIGHPOzaRcy/42wEBpv5Dkli8xWJTeyh90i9ZtfEoytVUPycnB30dRTI0rya0vA==" spinCount="100000" sheet="1" objects="1" scenarios="1" formatColumns="0" formatRows="0" autoFilter="0"/>
  <autoFilter ref="C133:L996"/>
  <mergeCells count="9">
    <mergeCell ref="E87:H87"/>
    <mergeCell ref="E124:H124"/>
    <mergeCell ref="E126:H126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T2" s="18" t="s">
        <v>87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21"/>
      <c r="AT3" s="18" t="s">
        <v>84</v>
      </c>
    </row>
    <row r="4" spans="1:46" s="1" customFormat="1" ht="24.95" customHeight="1">
      <c r="B4" s="21"/>
      <c r="D4" s="112" t="s">
        <v>91</v>
      </c>
      <c r="M4" s="21"/>
      <c r="N4" s="113" t="s">
        <v>11</v>
      </c>
      <c r="AT4" s="18" t="s">
        <v>4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114" t="s">
        <v>17</v>
      </c>
      <c r="M6" s="21"/>
    </row>
    <row r="7" spans="1:46" s="1" customFormat="1" ht="16.5" customHeight="1">
      <c r="B7" s="21"/>
      <c r="E7" s="311" t="str">
        <f>'Rekapitulace stavby'!K6</f>
        <v>Zateplení obvodového pláště PS v Šumperku</v>
      </c>
      <c r="F7" s="312"/>
      <c r="G7" s="312"/>
      <c r="H7" s="312"/>
      <c r="M7" s="21"/>
    </row>
    <row r="8" spans="1:46" s="2" customFormat="1" ht="12" customHeight="1">
      <c r="A8" s="35"/>
      <c r="B8" s="40"/>
      <c r="C8" s="35"/>
      <c r="D8" s="114" t="s">
        <v>92</v>
      </c>
      <c r="E8" s="35"/>
      <c r="F8" s="35"/>
      <c r="G8" s="35"/>
      <c r="H8" s="35"/>
      <c r="I8" s="35"/>
      <c r="J8" s="35"/>
      <c r="K8" s="35"/>
      <c r="L8" s="35"/>
      <c r="M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3" t="s">
        <v>949</v>
      </c>
      <c r="F9" s="314"/>
      <c r="G9" s="314"/>
      <c r="H9" s="314"/>
      <c r="I9" s="35"/>
      <c r="J9" s="35"/>
      <c r="K9" s="35"/>
      <c r="L9" s="35"/>
      <c r="M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19</v>
      </c>
      <c r="E11" s="35"/>
      <c r="F11" s="115" t="s">
        <v>1</v>
      </c>
      <c r="G11" s="35"/>
      <c r="H11" s="35"/>
      <c r="I11" s="114" t="s">
        <v>20</v>
      </c>
      <c r="J11" s="115" t="s">
        <v>1</v>
      </c>
      <c r="K11" s="35"/>
      <c r="L11" s="35"/>
      <c r="M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>
        <f>'Rekapitulace stavby'!AN8</f>
        <v>0</v>
      </c>
      <c r="K12" s="35"/>
      <c r="L12" s="35"/>
      <c r="M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tr">
        <f>IF('Rekapitulace stavby'!AN10="","",'Rekapitulace stavby'!AN10)</f>
        <v/>
      </c>
      <c r="K14" s="35"/>
      <c r="L14" s="35"/>
      <c r="M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5" t="str">
        <f>IF('Rekapitulace stavby'!E11="","",'Rekapitulace stavby'!E11)</f>
        <v xml:space="preserve"> </v>
      </c>
      <c r="F15" s="35"/>
      <c r="G15" s="35"/>
      <c r="H15" s="35"/>
      <c r="I15" s="114" t="s">
        <v>26</v>
      </c>
      <c r="J15" s="115" t="str">
        <f>IF('Rekapitulace stavby'!AN11="","",'Rekapitulace stavby'!AN11)</f>
        <v/>
      </c>
      <c r="K15" s="35"/>
      <c r="L15" s="35"/>
      <c r="M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27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35"/>
      <c r="M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5" t="str">
        <f>'Rekapitulace stavby'!E14</f>
        <v>Vyplň údaj</v>
      </c>
      <c r="F18" s="316"/>
      <c r="G18" s="316"/>
      <c r="H18" s="316"/>
      <c r="I18" s="114" t="s">
        <v>26</v>
      </c>
      <c r="J18" s="31" t="str">
        <f>'Rekapitulace stavby'!AN14</f>
        <v>Vyplň údaj</v>
      </c>
      <c r="K18" s="35"/>
      <c r="L18" s="35"/>
      <c r="M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29</v>
      </c>
      <c r="E20" s="35"/>
      <c r="F20" s="35"/>
      <c r="G20" s="35"/>
      <c r="H20" s="35"/>
      <c r="I20" s="114" t="s">
        <v>25</v>
      </c>
      <c r="J20" s="115" t="str">
        <f>IF('Rekapitulace stavby'!AN16="","",'Rekapitulace stavby'!AN16)</f>
        <v/>
      </c>
      <c r="K20" s="35"/>
      <c r="L20" s="35"/>
      <c r="M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tr">
        <f>IF('Rekapitulace stavby'!E17="","",'Rekapitulace stavby'!E17)</f>
        <v xml:space="preserve"> </v>
      </c>
      <c r="F21" s="35"/>
      <c r="G21" s="35"/>
      <c r="H21" s="35"/>
      <c r="I21" s="114" t="s">
        <v>26</v>
      </c>
      <c r="J21" s="115" t="str">
        <f>IF('Rekapitulace stavby'!AN17="","",'Rekapitulace stavby'!AN17)</f>
        <v/>
      </c>
      <c r="K21" s="35"/>
      <c r="L21" s="35"/>
      <c r="M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30</v>
      </c>
      <c r="E23" s="35"/>
      <c r="F23" s="35"/>
      <c r="G23" s="35"/>
      <c r="H23" s="35"/>
      <c r="I23" s="114" t="s">
        <v>25</v>
      </c>
      <c r="J23" s="115" t="str">
        <f>IF('Rekapitulace stavby'!AN19="","",'Rekapitulace stavby'!AN19)</f>
        <v/>
      </c>
      <c r="K23" s="35"/>
      <c r="L23" s="35"/>
      <c r="M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tr">
        <f>IF('Rekapitulace stavby'!E20="","",'Rekapitulace stavby'!E20)</f>
        <v xml:space="preserve"> </v>
      </c>
      <c r="F24" s="35"/>
      <c r="G24" s="35"/>
      <c r="H24" s="35"/>
      <c r="I24" s="114" t="s">
        <v>26</v>
      </c>
      <c r="J24" s="115" t="str">
        <f>IF('Rekapitulace stavby'!AN20="","",'Rekapitulace stavby'!AN20)</f>
        <v/>
      </c>
      <c r="K24" s="35"/>
      <c r="L24" s="35"/>
      <c r="M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31</v>
      </c>
      <c r="E26" s="35"/>
      <c r="F26" s="35"/>
      <c r="G26" s="35"/>
      <c r="H26" s="35"/>
      <c r="I26" s="35"/>
      <c r="J26" s="35"/>
      <c r="K26" s="35"/>
      <c r="L26" s="35"/>
      <c r="M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17" t="s">
        <v>1</v>
      </c>
      <c r="F27" s="317"/>
      <c r="G27" s="317"/>
      <c r="H27" s="317"/>
      <c r="I27" s="117"/>
      <c r="J27" s="117"/>
      <c r="K27" s="117"/>
      <c r="L27" s="117"/>
      <c r="M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20"/>
      <c r="M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>
      <c r="A30" s="35"/>
      <c r="B30" s="40"/>
      <c r="C30" s="35"/>
      <c r="D30" s="35"/>
      <c r="E30" s="114" t="s">
        <v>94</v>
      </c>
      <c r="F30" s="35"/>
      <c r="G30" s="35"/>
      <c r="H30" s="35"/>
      <c r="I30" s="35"/>
      <c r="J30" s="35"/>
      <c r="K30" s="121">
        <f>I96</f>
        <v>0</v>
      </c>
      <c r="L30" s="35"/>
      <c r="M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>
      <c r="A31" s="35"/>
      <c r="B31" s="40"/>
      <c r="C31" s="35"/>
      <c r="D31" s="35"/>
      <c r="E31" s="114" t="s">
        <v>95</v>
      </c>
      <c r="F31" s="35"/>
      <c r="G31" s="35"/>
      <c r="H31" s="35"/>
      <c r="I31" s="35"/>
      <c r="J31" s="35"/>
      <c r="K31" s="121">
        <f>J96</f>
        <v>0</v>
      </c>
      <c r="L31" s="35"/>
      <c r="M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32</v>
      </c>
      <c r="E32" s="35"/>
      <c r="F32" s="35"/>
      <c r="G32" s="35"/>
      <c r="H32" s="35"/>
      <c r="I32" s="35"/>
      <c r="J32" s="35"/>
      <c r="K32" s="123">
        <f>ROUND(K122, 2)</f>
        <v>0</v>
      </c>
      <c r="L32" s="35"/>
      <c r="M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20"/>
      <c r="M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4" t="s">
        <v>34</v>
      </c>
      <c r="G34" s="35"/>
      <c r="H34" s="35"/>
      <c r="I34" s="124" t="s">
        <v>33</v>
      </c>
      <c r="J34" s="35"/>
      <c r="K34" s="124" t="s">
        <v>35</v>
      </c>
      <c r="L34" s="35"/>
      <c r="M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5" t="s">
        <v>36</v>
      </c>
      <c r="E35" s="114" t="s">
        <v>37</v>
      </c>
      <c r="F35" s="121">
        <f>ROUND((SUM(BE122:BE196)),  2)</f>
        <v>0</v>
      </c>
      <c r="G35" s="35"/>
      <c r="H35" s="35"/>
      <c r="I35" s="126">
        <v>0.21</v>
      </c>
      <c r="J35" s="35"/>
      <c r="K35" s="121">
        <f>ROUND(((SUM(BE122:BE196))*I35),  2)</f>
        <v>0</v>
      </c>
      <c r="L35" s="35"/>
      <c r="M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38</v>
      </c>
      <c r="F36" s="121">
        <f>ROUND((SUM(BF122:BF196)),  2)</f>
        <v>0</v>
      </c>
      <c r="G36" s="35"/>
      <c r="H36" s="35"/>
      <c r="I36" s="126">
        <v>0.15</v>
      </c>
      <c r="J36" s="35"/>
      <c r="K36" s="121">
        <f>ROUND(((SUM(BF122:BF196))*I36),  2)</f>
        <v>0</v>
      </c>
      <c r="L36" s="35"/>
      <c r="M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39</v>
      </c>
      <c r="F37" s="121">
        <f>ROUND((SUM(BG122:BG196)),  2)</f>
        <v>0</v>
      </c>
      <c r="G37" s="35"/>
      <c r="H37" s="35"/>
      <c r="I37" s="126">
        <v>0.21</v>
      </c>
      <c r="J37" s="35"/>
      <c r="K37" s="121">
        <f>0</f>
        <v>0</v>
      </c>
      <c r="L37" s="35"/>
      <c r="M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40</v>
      </c>
      <c r="F38" s="121">
        <f>ROUND((SUM(BH122:BH196)),  2)</f>
        <v>0</v>
      </c>
      <c r="G38" s="35"/>
      <c r="H38" s="35"/>
      <c r="I38" s="126">
        <v>0.15</v>
      </c>
      <c r="J38" s="35"/>
      <c r="K38" s="121">
        <f>0</f>
        <v>0</v>
      </c>
      <c r="L38" s="35"/>
      <c r="M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41</v>
      </c>
      <c r="F39" s="121">
        <f>ROUND((SUM(BI122:BI196)),  2)</f>
        <v>0</v>
      </c>
      <c r="G39" s="35"/>
      <c r="H39" s="35"/>
      <c r="I39" s="126">
        <v>0</v>
      </c>
      <c r="J39" s="35"/>
      <c r="K39" s="121">
        <f>0</f>
        <v>0</v>
      </c>
      <c r="L39" s="35"/>
      <c r="M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42</v>
      </c>
      <c r="E41" s="129"/>
      <c r="F41" s="129"/>
      <c r="G41" s="130" t="s">
        <v>43</v>
      </c>
      <c r="H41" s="131" t="s">
        <v>44</v>
      </c>
      <c r="I41" s="129"/>
      <c r="J41" s="129"/>
      <c r="K41" s="132">
        <f>SUM(K32:K39)</f>
        <v>0</v>
      </c>
      <c r="L41" s="133"/>
      <c r="M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M43" s="21"/>
    </row>
    <row r="44" spans="1:31" s="1" customFormat="1" ht="14.45" customHeight="1">
      <c r="B44" s="21"/>
      <c r="M44" s="21"/>
    </row>
    <row r="45" spans="1:31" s="1" customFormat="1" ht="14.45" customHeight="1">
      <c r="B45" s="21"/>
      <c r="M45" s="21"/>
    </row>
    <row r="46" spans="1:31" s="1" customFormat="1" ht="14.45" customHeight="1">
      <c r="B46" s="21"/>
      <c r="M46" s="21"/>
    </row>
    <row r="47" spans="1:31" s="1" customFormat="1" ht="14.45" customHeight="1">
      <c r="B47" s="21"/>
      <c r="M47" s="21"/>
    </row>
    <row r="48" spans="1:31" s="1" customFormat="1" ht="14.45" customHeight="1">
      <c r="B48" s="21"/>
      <c r="M48" s="21"/>
    </row>
    <row r="49" spans="1:31" s="1" customFormat="1" ht="14.45" customHeight="1">
      <c r="B49" s="21"/>
      <c r="M49" s="21"/>
    </row>
    <row r="50" spans="1:31" s="2" customFormat="1" ht="14.45" customHeight="1">
      <c r="B50" s="52"/>
      <c r="D50" s="134" t="s">
        <v>45</v>
      </c>
      <c r="E50" s="135"/>
      <c r="F50" s="135"/>
      <c r="G50" s="134" t="s">
        <v>46</v>
      </c>
      <c r="H50" s="135"/>
      <c r="I50" s="135"/>
      <c r="J50" s="135"/>
      <c r="K50" s="135"/>
      <c r="L50" s="135"/>
      <c r="M50" s="52"/>
    </row>
    <row r="51" spans="1:31" ht="11.25">
      <c r="B51" s="21"/>
      <c r="M51" s="21"/>
    </row>
    <row r="52" spans="1:31" ht="11.25">
      <c r="B52" s="21"/>
      <c r="M52" s="21"/>
    </row>
    <row r="53" spans="1:31" ht="11.25">
      <c r="B53" s="21"/>
      <c r="M53" s="21"/>
    </row>
    <row r="54" spans="1:31" ht="11.25">
      <c r="B54" s="21"/>
      <c r="M54" s="21"/>
    </row>
    <row r="55" spans="1:31" ht="11.25">
      <c r="B55" s="21"/>
      <c r="M55" s="21"/>
    </row>
    <row r="56" spans="1:31" ht="11.25">
      <c r="B56" s="21"/>
      <c r="M56" s="21"/>
    </row>
    <row r="57" spans="1:31" ht="11.25">
      <c r="B57" s="21"/>
      <c r="M57" s="21"/>
    </row>
    <row r="58" spans="1:31" ht="11.25">
      <c r="B58" s="21"/>
      <c r="M58" s="21"/>
    </row>
    <row r="59" spans="1:31" ht="11.25">
      <c r="B59" s="21"/>
      <c r="M59" s="21"/>
    </row>
    <row r="60" spans="1:31" ht="11.25">
      <c r="B60" s="21"/>
      <c r="M60" s="21"/>
    </row>
    <row r="61" spans="1:31" s="2" customFormat="1">
      <c r="A61" s="35"/>
      <c r="B61" s="40"/>
      <c r="C61" s="35"/>
      <c r="D61" s="136" t="s">
        <v>47</v>
      </c>
      <c r="E61" s="137"/>
      <c r="F61" s="138" t="s">
        <v>48</v>
      </c>
      <c r="G61" s="136" t="s">
        <v>47</v>
      </c>
      <c r="H61" s="137"/>
      <c r="I61" s="137"/>
      <c r="J61" s="139" t="s">
        <v>48</v>
      </c>
      <c r="K61" s="137"/>
      <c r="L61" s="137"/>
      <c r="M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M62" s="21"/>
    </row>
    <row r="63" spans="1:31" ht="11.25">
      <c r="B63" s="21"/>
      <c r="M63" s="21"/>
    </row>
    <row r="64" spans="1:31" ht="11.25">
      <c r="B64" s="21"/>
      <c r="M64" s="21"/>
    </row>
    <row r="65" spans="1:31" s="2" customFormat="1">
      <c r="A65" s="35"/>
      <c r="B65" s="40"/>
      <c r="C65" s="35"/>
      <c r="D65" s="134" t="s">
        <v>49</v>
      </c>
      <c r="E65" s="140"/>
      <c r="F65" s="140"/>
      <c r="G65" s="134" t="s">
        <v>50</v>
      </c>
      <c r="H65" s="140"/>
      <c r="I65" s="140"/>
      <c r="J65" s="140"/>
      <c r="K65" s="140"/>
      <c r="L65" s="140"/>
      <c r="M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M66" s="21"/>
    </row>
    <row r="67" spans="1:31" ht="11.25">
      <c r="B67" s="21"/>
      <c r="M67" s="21"/>
    </row>
    <row r="68" spans="1:31" ht="11.25">
      <c r="B68" s="21"/>
      <c r="M68" s="21"/>
    </row>
    <row r="69" spans="1:31" ht="11.25">
      <c r="B69" s="21"/>
      <c r="M69" s="21"/>
    </row>
    <row r="70" spans="1:31" ht="11.25">
      <c r="B70" s="21"/>
      <c r="M70" s="21"/>
    </row>
    <row r="71" spans="1:31" ht="11.25">
      <c r="B71" s="21"/>
      <c r="M71" s="21"/>
    </row>
    <row r="72" spans="1:31" ht="11.25">
      <c r="B72" s="21"/>
      <c r="M72" s="21"/>
    </row>
    <row r="73" spans="1:31" ht="11.25">
      <c r="B73" s="21"/>
      <c r="M73" s="21"/>
    </row>
    <row r="74" spans="1:31" ht="11.25">
      <c r="B74" s="21"/>
      <c r="M74" s="21"/>
    </row>
    <row r="75" spans="1:31" ht="11.25">
      <c r="B75" s="21"/>
      <c r="M75" s="21"/>
    </row>
    <row r="76" spans="1:31" s="2" customFormat="1">
      <c r="A76" s="35"/>
      <c r="B76" s="40"/>
      <c r="C76" s="35"/>
      <c r="D76" s="136" t="s">
        <v>47</v>
      </c>
      <c r="E76" s="137"/>
      <c r="F76" s="138" t="s">
        <v>48</v>
      </c>
      <c r="G76" s="136" t="s">
        <v>47</v>
      </c>
      <c r="H76" s="137"/>
      <c r="I76" s="137"/>
      <c r="J76" s="139" t="s">
        <v>48</v>
      </c>
      <c r="K76" s="137"/>
      <c r="L76" s="137"/>
      <c r="M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96</v>
      </c>
      <c r="D82" s="37"/>
      <c r="E82" s="37"/>
      <c r="F82" s="37"/>
      <c r="G82" s="37"/>
      <c r="H82" s="37"/>
      <c r="I82" s="37"/>
      <c r="J82" s="37"/>
      <c r="K82" s="37"/>
      <c r="L82" s="37"/>
      <c r="M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Zateplení obvodového pláště PS v Šumperku</v>
      </c>
      <c r="F85" s="319"/>
      <c r="G85" s="319"/>
      <c r="H85" s="319"/>
      <c r="I85" s="37"/>
      <c r="J85" s="37"/>
      <c r="K85" s="37"/>
      <c r="L85" s="37"/>
      <c r="M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92</v>
      </c>
      <c r="D86" s="37"/>
      <c r="E86" s="37"/>
      <c r="F86" s="37"/>
      <c r="G86" s="37"/>
      <c r="H86" s="37"/>
      <c r="I86" s="37"/>
      <c r="J86" s="37"/>
      <c r="K86" s="37"/>
      <c r="L86" s="37"/>
      <c r="M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9" t="str">
        <f>E9</f>
        <v>SO 02.2 - HROMOSVODY PS</v>
      </c>
      <c r="F87" s="320"/>
      <c r="G87" s="320"/>
      <c r="H87" s="320"/>
      <c r="I87" s="37"/>
      <c r="J87" s="37"/>
      <c r="K87" s="37"/>
      <c r="L87" s="37"/>
      <c r="M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 xml:space="preserve"> </v>
      </c>
      <c r="G89" s="37"/>
      <c r="H89" s="37"/>
      <c r="I89" s="30" t="s">
        <v>23</v>
      </c>
      <c r="J89" s="67">
        <f>IF(J12="","",J12)</f>
        <v>0</v>
      </c>
      <c r="K89" s="37"/>
      <c r="L89" s="37"/>
      <c r="M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37"/>
      <c r="M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30</v>
      </c>
      <c r="J92" s="33" t="str">
        <f>E24</f>
        <v xml:space="preserve"> </v>
      </c>
      <c r="K92" s="37"/>
      <c r="L92" s="37"/>
      <c r="M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97</v>
      </c>
      <c r="D94" s="146"/>
      <c r="E94" s="146"/>
      <c r="F94" s="146"/>
      <c r="G94" s="146"/>
      <c r="H94" s="146"/>
      <c r="I94" s="147" t="s">
        <v>98</v>
      </c>
      <c r="J94" s="147" t="s">
        <v>99</v>
      </c>
      <c r="K94" s="147" t="s">
        <v>100</v>
      </c>
      <c r="L94" s="146"/>
      <c r="M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8" t="s">
        <v>101</v>
      </c>
      <c r="D96" s="37"/>
      <c r="E96" s="37"/>
      <c r="F96" s="37"/>
      <c r="G96" s="37"/>
      <c r="H96" s="37"/>
      <c r="I96" s="85">
        <f>Q122</f>
        <v>0</v>
      </c>
      <c r="J96" s="85">
        <f>R122</f>
        <v>0</v>
      </c>
      <c r="K96" s="85">
        <f>K122</f>
        <v>0</v>
      </c>
      <c r="L96" s="37"/>
      <c r="M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102</v>
      </c>
    </row>
    <row r="97" spans="1:31" s="9" customFormat="1" ht="24.95" customHeight="1">
      <c r="B97" s="149"/>
      <c r="C97" s="150"/>
      <c r="D97" s="151" t="s">
        <v>950</v>
      </c>
      <c r="E97" s="152"/>
      <c r="F97" s="152"/>
      <c r="G97" s="152"/>
      <c r="H97" s="152"/>
      <c r="I97" s="153">
        <f>Q123</f>
        <v>0</v>
      </c>
      <c r="J97" s="153">
        <f>R123</f>
        <v>0</v>
      </c>
      <c r="K97" s="153">
        <f>K123</f>
        <v>0</v>
      </c>
      <c r="L97" s="150"/>
      <c r="M97" s="154"/>
    </row>
    <row r="98" spans="1:31" s="9" customFormat="1" ht="24.95" customHeight="1">
      <c r="B98" s="149"/>
      <c r="C98" s="150"/>
      <c r="D98" s="151" t="s">
        <v>951</v>
      </c>
      <c r="E98" s="152"/>
      <c r="F98" s="152"/>
      <c r="G98" s="152"/>
      <c r="H98" s="152"/>
      <c r="I98" s="153">
        <f>Q131</f>
        <v>0</v>
      </c>
      <c r="J98" s="153">
        <f>R131</f>
        <v>0</v>
      </c>
      <c r="K98" s="153">
        <f>K131</f>
        <v>0</v>
      </c>
      <c r="L98" s="150"/>
      <c r="M98" s="154"/>
    </row>
    <row r="99" spans="1:31" s="10" customFormat="1" ht="19.899999999999999" customHeight="1">
      <c r="B99" s="155"/>
      <c r="C99" s="156"/>
      <c r="D99" s="157" t="s">
        <v>952</v>
      </c>
      <c r="E99" s="158"/>
      <c r="F99" s="158"/>
      <c r="G99" s="158"/>
      <c r="H99" s="158"/>
      <c r="I99" s="159">
        <f>Q132</f>
        <v>0</v>
      </c>
      <c r="J99" s="159">
        <f>R132</f>
        <v>0</v>
      </c>
      <c r="K99" s="159">
        <f>K132</f>
        <v>0</v>
      </c>
      <c r="L99" s="156"/>
      <c r="M99" s="160"/>
    </row>
    <row r="100" spans="1:31" s="9" customFormat="1" ht="24.95" customHeight="1">
      <c r="B100" s="149"/>
      <c r="C100" s="150"/>
      <c r="D100" s="151" t="s">
        <v>113</v>
      </c>
      <c r="E100" s="152"/>
      <c r="F100" s="152"/>
      <c r="G100" s="152"/>
      <c r="H100" s="152"/>
      <c r="I100" s="153">
        <f>Q139</f>
        <v>0</v>
      </c>
      <c r="J100" s="153">
        <f>R139</f>
        <v>0</v>
      </c>
      <c r="K100" s="153">
        <f>K139</f>
        <v>0</v>
      </c>
      <c r="L100" s="150"/>
      <c r="M100" s="154"/>
    </row>
    <row r="101" spans="1:31" s="10" customFormat="1" ht="19.899999999999999" customHeight="1">
      <c r="B101" s="155"/>
      <c r="C101" s="156"/>
      <c r="D101" s="157" t="s">
        <v>953</v>
      </c>
      <c r="E101" s="158"/>
      <c r="F101" s="158"/>
      <c r="G101" s="158"/>
      <c r="H101" s="158"/>
      <c r="I101" s="159">
        <f>Q140</f>
        <v>0</v>
      </c>
      <c r="J101" s="159">
        <f>R140</f>
        <v>0</v>
      </c>
      <c r="K101" s="159">
        <f>K140</f>
        <v>0</v>
      </c>
      <c r="L101" s="156"/>
      <c r="M101" s="160"/>
    </row>
    <row r="102" spans="1:31" s="10" customFormat="1" ht="19.899999999999999" customHeight="1">
      <c r="B102" s="155"/>
      <c r="C102" s="156"/>
      <c r="D102" s="157" t="s">
        <v>954</v>
      </c>
      <c r="E102" s="158"/>
      <c r="F102" s="158"/>
      <c r="G102" s="158"/>
      <c r="H102" s="158"/>
      <c r="I102" s="159">
        <f>Q192</f>
        <v>0</v>
      </c>
      <c r="J102" s="159">
        <f>R192</f>
        <v>0</v>
      </c>
      <c r="K102" s="159">
        <f>K192</f>
        <v>0</v>
      </c>
      <c r="L102" s="156"/>
      <c r="M102" s="160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121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17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8" t="str">
        <f>E7</f>
        <v>Zateplení obvodového pláště PS v Šumperku</v>
      </c>
      <c r="F112" s="319"/>
      <c r="G112" s="319"/>
      <c r="H112" s="319"/>
      <c r="I112" s="37"/>
      <c r="J112" s="37"/>
      <c r="K112" s="37"/>
      <c r="L112" s="37"/>
      <c r="M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92</v>
      </c>
      <c r="D113" s="37"/>
      <c r="E113" s="37"/>
      <c r="F113" s="37"/>
      <c r="G113" s="37"/>
      <c r="H113" s="37"/>
      <c r="I113" s="37"/>
      <c r="J113" s="37"/>
      <c r="K113" s="37"/>
      <c r="L113" s="37"/>
      <c r="M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89" t="str">
        <f>E9</f>
        <v>SO 02.2 - HROMOSVODY PS</v>
      </c>
      <c r="F114" s="320"/>
      <c r="G114" s="320"/>
      <c r="H114" s="320"/>
      <c r="I114" s="37"/>
      <c r="J114" s="37"/>
      <c r="K114" s="37"/>
      <c r="L114" s="37"/>
      <c r="M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21</v>
      </c>
      <c r="D116" s="37"/>
      <c r="E116" s="37"/>
      <c r="F116" s="28" t="str">
        <f>F12</f>
        <v xml:space="preserve"> </v>
      </c>
      <c r="G116" s="37"/>
      <c r="H116" s="37"/>
      <c r="I116" s="30" t="s">
        <v>23</v>
      </c>
      <c r="J116" s="67">
        <f>IF(J12="","",J12)</f>
        <v>0</v>
      </c>
      <c r="K116" s="37"/>
      <c r="L116" s="37"/>
      <c r="M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 xml:space="preserve"> </v>
      </c>
      <c r="G118" s="37"/>
      <c r="H118" s="37"/>
      <c r="I118" s="30" t="s">
        <v>29</v>
      </c>
      <c r="J118" s="33" t="str">
        <f>E21</f>
        <v xml:space="preserve"> </v>
      </c>
      <c r="K118" s="37"/>
      <c r="L118" s="37"/>
      <c r="M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30</v>
      </c>
      <c r="J119" s="33" t="str">
        <f>E24</f>
        <v xml:space="preserve"> </v>
      </c>
      <c r="K119" s="37"/>
      <c r="L119" s="37"/>
      <c r="M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1"/>
      <c r="B121" s="162"/>
      <c r="C121" s="163" t="s">
        <v>122</v>
      </c>
      <c r="D121" s="164" t="s">
        <v>57</v>
      </c>
      <c r="E121" s="164" t="s">
        <v>53</v>
      </c>
      <c r="F121" s="164" t="s">
        <v>54</v>
      </c>
      <c r="G121" s="164" t="s">
        <v>123</v>
      </c>
      <c r="H121" s="164" t="s">
        <v>124</v>
      </c>
      <c r="I121" s="164" t="s">
        <v>125</v>
      </c>
      <c r="J121" s="164" t="s">
        <v>126</v>
      </c>
      <c r="K121" s="164" t="s">
        <v>100</v>
      </c>
      <c r="L121" s="165" t="s">
        <v>127</v>
      </c>
      <c r="M121" s="166"/>
      <c r="N121" s="76" t="s">
        <v>1</v>
      </c>
      <c r="O121" s="77" t="s">
        <v>36</v>
      </c>
      <c r="P121" s="77" t="s">
        <v>128</v>
      </c>
      <c r="Q121" s="77" t="s">
        <v>129</v>
      </c>
      <c r="R121" s="77" t="s">
        <v>130</v>
      </c>
      <c r="S121" s="77" t="s">
        <v>131</v>
      </c>
      <c r="T121" s="77" t="s">
        <v>132</v>
      </c>
      <c r="U121" s="77" t="s">
        <v>133</v>
      </c>
      <c r="V121" s="77" t="s">
        <v>134</v>
      </c>
      <c r="W121" s="77" t="s">
        <v>135</v>
      </c>
      <c r="X121" s="78" t="s">
        <v>136</v>
      </c>
      <c r="Y121" s="161"/>
      <c r="Z121" s="161"/>
      <c r="AA121" s="161"/>
      <c r="AB121" s="161"/>
      <c r="AC121" s="161"/>
      <c r="AD121" s="161"/>
      <c r="AE121" s="161"/>
    </row>
    <row r="122" spans="1:65" s="2" customFormat="1" ht="22.9" customHeight="1">
      <c r="A122" s="35"/>
      <c r="B122" s="36"/>
      <c r="C122" s="83" t="s">
        <v>137</v>
      </c>
      <c r="D122" s="37"/>
      <c r="E122" s="37"/>
      <c r="F122" s="37"/>
      <c r="G122" s="37"/>
      <c r="H122" s="37"/>
      <c r="I122" s="37"/>
      <c r="J122" s="37"/>
      <c r="K122" s="167">
        <f>BK122</f>
        <v>0</v>
      </c>
      <c r="L122" s="37"/>
      <c r="M122" s="40"/>
      <c r="N122" s="79"/>
      <c r="O122" s="168"/>
      <c r="P122" s="80"/>
      <c r="Q122" s="169">
        <f>Q123+Q131+Q139</f>
        <v>0</v>
      </c>
      <c r="R122" s="169">
        <f>R123+R131+R139</f>
        <v>0</v>
      </c>
      <c r="S122" s="80"/>
      <c r="T122" s="170">
        <f>T123+T131+T139</f>
        <v>0</v>
      </c>
      <c r="U122" s="80"/>
      <c r="V122" s="170">
        <f>V123+V131+V139</f>
        <v>0</v>
      </c>
      <c r="W122" s="80"/>
      <c r="X122" s="171">
        <f>X123+X131+X139</f>
        <v>0</v>
      </c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102</v>
      </c>
      <c r="BK122" s="172">
        <f>BK123+BK131+BK139</f>
        <v>0</v>
      </c>
    </row>
    <row r="123" spans="1:65" s="12" customFormat="1" ht="25.9" customHeight="1">
      <c r="B123" s="173"/>
      <c r="C123" s="174"/>
      <c r="D123" s="175" t="s">
        <v>73</v>
      </c>
      <c r="E123" s="176" t="s">
        <v>955</v>
      </c>
      <c r="F123" s="176" t="s">
        <v>956</v>
      </c>
      <c r="G123" s="174"/>
      <c r="H123" s="174"/>
      <c r="I123" s="177"/>
      <c r="J123" s="177"/>
      <c r="K123" s="178">
        <f>BK123</f>
        <v>0</v>
      </c>
      <c r="L123" s="174"/>
      <c r="M123" s="179"/>
      <c r="N123" s="180"/>
      <c r="O123" s="181"/>
      <c r="P123" s="181"/>
      <c r="Q123" s="182">
        <f>SUM(Q124:Q130)</f>
        <v>0</v>
      </c>
      <c r="R123" s="182">
        <f>SUM(R124:R130)</f>
        <v>0</v>
      </c>
      <c r="S123" s="181"/>
      <c r="T123" s="183">
        <f>SUM(T124:T130)</f>
        <v>0</v>
      </c>
      <c r="U123" s="181"/>
      <c r="V123" s="183">
        <f>SUM(V124:V130)</f>
        <v>0</v>
      </c>
      <c r="W123" s="181"/>
      <c r="X123" s="184">
        <f>SUM(X124:X130)</f>
        <v>0</v>
      </c>
      <c r="AR123" s="185" t="s">
        <v>147</v>
      </c>
      <c r="AT123" s="186" t="s">
        <v>73</v>
      </c>
      <c r="AU123" s="186" t="s">
        <v>74</v>
      </c>
      <c r="AY123" s="185" t="s">
        <v>140</v>
      </c>
      <c r="BK123" s="187">
        <f>SUM(BK124:BK130)</f>
        <v>0</v>
      </c>
    </row>
    <row r="124" spans="1:65" s="2" customFormat="1" ht="24">
      <c r="A124" s="35"/>
      <c r="B124" s="36"/>
      <c r="C124" s="190" t="s">
        <v>82</v>
      </c>
      <c r="D124" s="190" t="s">
        <v>142</v>
      </c>
      <c r="E124" s="191" t="s">
        <v>957</v>
      </c>
      <c r="F124" s="192" t="s">
        <v>958</v>
      </c>
      <c r="G124" s="193" t="s">
        <v>959</v>
      </c>
      <c r="H124" s="194">
        <v>35</v>
      </c>
      <c r="I124" s="195"/>
      <c r="J124" s="195"/>
      <c r="K124" s="196">
        <f>ROUND(P124*H124,2)</f>
        <v>0</v>
      </c>
      <c r="L124" s="192" t="s">
        <v>146</v>
      </c>
      <c r="M124" s="40"/>
      <c r="N124" s="197" t="s">
        <v>1</v>
      </c>
      <c r="O124" s="198" t="s">
        <v>37</v>
      </c>
      <c r="P124" s="199">
        <f>I124+J124</f>
        <v>0</v>
      </c>
      <c r="Q124" s="199">
        <f>ROUND(I124*H124,2)</f>
        <v>0</v>
      </c>
      <c r="R124" s="199">
        <f>ROUND(J124*H124,2)</f>
        <v>0</v>
      </c>
      <c r="S124" s="72"/>
      <c r="T124" s="200">
        <f>S124*H124</f>
        <v>0</v>
      </c>
      <c r="U124" s="200">
        <v>0</v>
      </c>
      <c r="V124" s="200">
        <f>U124*H124</f>
        <v>0</v>
      </c>
      <c r="W124" s="200">
        <v>0</v>
      </c>
      <c r="X124" s="201">
        <f>W124*H124</f>
        <v>0</v>
      </c>
      <c r="Y124" s="35"/>
      <c r="Z124" s="35"/>
      <c r="AA124" s="35"/>
      <c r="AB124" s="35"/>
      <c r="AC124" s="35"/>
      <c r="AD124" s="35"/>
      <c r="AE124" s="35"/>
      <c r="AR124" s="202" t="s">
        <v>960</v>
      </c>
      <c r="AT124" s="202" t="s">
        <v>142</v>
      </c>
      <c r="AU124" s="202" t="s">
        <v>82</v>
      </c>
      <c r="AY124" s="18" t="s">
        <v>140</v>
      </c>
      <c r="BE124" s="203">
        <f>IF(O124="základní",K124,0)</f>
        <v>0</v>
      </c>
      <c r="BF124" s="203">
        <f>IF(O124="snížená",K124,0)</f>
        <v>0</v>
      </c>
      <c r="BG124" s="203">
        <f>IF(O124="zákl. přenesená",K124,0)</f>
        <v>0</v>
      </c>
      <c r="BH124" s="203">
        <f>IF(O124="sníž. přenesená",K124,0)</f>
        <v>0</v>
      </c>
      <c r="BI124" s="203">
        <f>IF(O124="nulová",K124,0)</f>
        <v>0</v>
      </c>
      <c r="BJ124" s="18" t="s">
        <v>82</v>
      </c>
      <c r="BK124" s="203">
        <f>ROUND(P124*H124,2)</f>
        <v>0</v>
      </c>
      <c r="BL124" s="18" t="s">
        <v>960</v>
      </c>
      <c r="BM124" s="202" t="s">
        <v>84</v>
      </c>
    </row>
    <row r="125" spans="1:65" s="2" customFormat="1" ht="19.5">
      <c r="A125" s="35"/>
      <c r="B125" s="36"/>
      <c r="C125" s="37"/>
      <c r="D125" s="204" t="s">
        <v>148</v>
      </c>
      <c r="E125" s="37"/>
      <c r="F125" s="205" t="s">
        <v>958</v>
      </c>
      <c r="G125" s="37"/>
      <c r="H125" s="37"/>
      <c r="I125" s="206"/>
      <c r="J125" s="206"/>
      <c r="K125" s="37"/>
      <c r="L125" s="37"/>
      <c r="M125" s="40"/>
      <c r="N125" s="207"/>
      <c r="O125" s="208"/>
      <c r="P125" s="72"/>
      <c r="Q125" s="72"/>
      <c r="R125" s="72"/>
      <c r="S125" s="72"/>
      <c r="T125" s="72"/>
      <c r="U125" s="72"/>
      <c r="V125" s="72"/>
      <c r="W125" s="72"/>
      <c r="X125" s="73"/>
      <c r="Y125" s="35"/>
      <c r="Z125" s="35"/>
      <c r="AA125" s="35"/>
      <c r="AB125" s="35"/>
      <c r="AC125" s="35"/>
      <c r="AD125" s="35"/>
      <c r="AE125" s="35"/>
      <c r="AT125" s="18" t="s">
        <v>148</v>
      </c>
      <c r="AU125" s="18" t="s">
        <v>82</v>
      </c>
    </row>
    <row r="126" spans="1:65" s="2" customFormat="1" ht="24">
      <c r="A126" s="35"/>
      <c r="B126" s="36"/>
      <c r="C126" s="190" t="s">
        <v>84</v>
      </c>
      <c r="D126" s="190" t="s">
        <v>142</v>
      </c>
      <c r="E126" s="191" t="s">
        <v>961</v>
      </c>
      <c r="F126" s="192" t="s">
        <v>962</v>
      </c>
      <c r="G126" s="193" t="s">
        <v>959</v>
      </c>
      <c r="H126" s="194">
        <v>25</v>
      </c>
      <c r="I126" s="195"/>
      <c r="J126" s="195"/>
      <c r="K126" s="196">
        <f>ROUND(P126*H126,2)</f>
        <v>0</v>
      </c>
      <c r="L126" s="192" t="s">
        <v>963</v>
      </c>
      <c r="M126" s="40"/>
      <c r="N126" s="197" t="s">
        <v>1</v>
      </c>
      <c r="O126" s="198" t="s">
        <v>37</v>
      </c>
      <c r="P126" s="199">
        <f>I126+J126</f>
        <v>0</v>
      </c>
      <c r="Q126" s="199">
        <f>ROUND(I126*H126,2)</f>
        <v>0</v>
      </c>
      <c r="R126" s="199">
        <f>ROUND(J126*H126,2)</f>
        <v>0</v>
      </c>
      <c r="S126" s="72"/>
      <c r="T126" s="200">
        <f>S126*H126</f>
        <v>0</v>
      </c>
      <c r="U126" s="200">
        <v>0</v>
      </c>
      <c r="V126" s="200">
        <f>U126*H126</f>
        <v>0</v>
      </c>
      <c r="W126" s="200">
        <v>0</v>
      </c>
      <c r="X126" s="201">
        <f>W126*H126</f>
        <v>0</v>
      </c>
      <c r="Y126" s="35"/>
      <c r="Z126" s="35"/>
      <c r="AA126" s="35"/>
      <c r="AB126" s="35"/>
      <c r="AC126" s="35"/>
      <c r="AD126" s="35"/>
      <c r="AE126" s="35"/>
      <c r="AR126" s="202" t="s">
        <v>960</v>
      </c>
      <c r="AT126" s="202" t="s">
        <v>142</v>
      </c>
      <c r="AU126" s="202" t="s">
        <v>82</v>
      </c>
      <c r="AY126" s="18" t="s">
        <v>140</v>
      </c>
      <c r="BE126" s="203">
        <f>IF(O126="základní",K126,0)</f>
        <v>0</v>
      </c>
      <c r="BF126" s="203">
        <f>IF(O126="snížená",K126,0)</f>
        <v>0</v>
      </c>
      <c r="BG126" s="203">
        <f>IF(O126="zákl. přenesená",K126,0)</f>
        <v>0</v>
      </c>
      <c r="BH126" s="203">
        <f>IF(O126="sníž. přenesená",K126,0)</f>
        <v>0</v>
      </c>
      <c r="BI126" s="203">
        <f>IF(O126="nulová",K126,0)</f>
        <v>0</v>
      </c>
      <c r="BJ126" s="18" t="s">
        <v>82</v>
      </c>
      <c r="BK126" s="203">
        <f>ROUND(P126*H126,2)</f>
        <v>0</v>
      </c>
      <c r="BL126" s="18" t="s">
        <v>960</v>
      </c>
      <c r="BM126" s="202" t="s">
        <v>147</v>
      </c>
    </row>
    <row r="127" spans="1:65" s="2" customFormat="1" ht="19.5">
      <c r="A127" s="35"/>
      <c r="B127" s="36"/>
      <c r="C127" s="37"/>
      <c r="D127" s="204" t="s">
        <v>148</v>
      </c>
      <c r="E127" s="37"/>
      <c r="F127" s="205" t="s">
        <v>962</v>
      </c>
      <c r="G127" s="37"/>
      <c r="H127" s="37"/>
      <c r="I127" s="206"/>
      <c r="J127" s="206"/>
      <c r="K127" s="37"/>
      <c r="L127" s="37"/>
      <c r="M127" s="40"/>
      <c r="N127" s="207"/>
      <c r="O127" s="208"/>
      <c r="P127" s="72"/>
      <c r="Q127" s="72"/>
      <c r="R127" s="72"/>
      <c r="S127" s="72"/>
      <c r="T127" s="72"/>
      <c r="U127" s="72"/>
      <c r="V127" s="72"/>
      <c r="W127" s="72"/>
      <c r="X127" s="73"/>
      <c r="Y127" s="35"/>
      <c r="Z127" s="35"/>
      <c r="AA127" s="35"/>
      <c r="AB127" s="35"/>
      <c r="AC127" s="35"/>
      <c r="AD127" s="35"/>
      <c r="AE127" s="35"/>
      <c r="AT127" s="18" t="s">
        <v>148</v>
      </c>
      <c r="AU127" s="18" t="s">
        <v>82</v>
      </c>
    </row>
    <row r="128" spans="1:65" s="13" customFormat="1" ht="11.25">
      <c r="B128" s="209"/>
      <c r="C128" s="210"/>
      <c r="D128" s="204" t="s">
        <v>149</v>
      </c>
      <c r="E128" s="211" t="s">
        <v>1</v>
      </c>
      <c r="F128" s="212" t="s">
        <v>964</v>
      </c>
      <c r="G128" s="210"/>
      <c r="H128" s="211" t="s">
        <v>1</v>
      </c>
      <c r="I128" s="213"/>
      <c r="J128" s="213"/>
      <c r="K128" s="210"/>
      <c r="L128" s="210"/>
      <c r="M128" s="214"/>
      <c r="N128" s="215"/>
      <c r="O128" s="216"/>
      <c r="P128" s="216"/>
      <c r="Q128" s="216"/>
      <c r="R128" s="216"/>
      <c r="S128" s="216"/>
      <c r="T128" s="216"/>
      <c r="U128" s="216"/>
      <c r="V128" s="216"/>
      <c r="W128" s="216"/>
      <c r="X128" s="217"/>
      <c r="AT128" s="218" t="s">
        <v>149</v>
      </c>
      <c r="AU128" s="218" t="s">
        <v>82</v>
      </c>
      <c r="AV128" s="13" t="s">
        <v>82</v>
      </c>
      <c r="AW128" s="13" t="s">
        <v>5</v>
      </c>
      <c r="AX128" s="13" t="s">
        <v>74</v>
      </c>
      <c r="AY128" s="218" t="s">
        <v>140</v>
      </c>
    </row>
    <row r="129" spans="1:65" s="14" customFormat="1" ht="11.25">
      <c r="B129" s="219"/>
      <c r="C129" s="220"/>
      <c r="D129" s="204" t="s">
        <v>149</v>
      </c>
      <c r="E129" s="221" t="s">
        <v>1</v>
      </c>
      <c r="F129" s="222" t="s">
        <v>277</v>
      </c>
      <c r="G129" s="220"/>
      <c r="H129" s="223">
        <v>25</v>
      </c>
      <c r="I129" s="224"/>
      <c r="J129" s="224"/>
      <c r="K129" s="220"/>
      <c r="L129" s="220"/>
      <c r="M129" s="225"/>
      <c r="N129" s="226"/>
      <c r="O129" s="227"/>
      <c r="P129" s="227"/>
      <c r="Q129" s="227"/>
      <c r="R129" s="227"/>
      <c r="S129" s="227"/>
      <c r="T129" s="227"/>
      <c r="U129" s="227"/>
      <c r="V129" s="227"/>
      <c r="W129" s="227"/>
      <c r="X129" s="228"/>
      <c r="AT129" s="229" t="s">
        <v>149</v>
      </c>
      <c r="AU129" s="229" t="s">
        <v>82</v>
      </c>
      <c r="AV129" s="14" t="s">
        <v>84</v>
      </c>
      <c r="AW129" s="14" t="s">
        <v>5</v>
      </c>
      <c r="AX129" s="14" t="s">
        <v>74</v>
      </c>
      <c r="AY129" s="229" t="s">
        <v>140</v>
      </c>
    </row>
    <row r="130" spans="1:65" s="16" customFormat="1" ht="11.25">
      <c r="B130" s="241"/>
      <c r="C130" s="242"/>
      <c r="D130" s="204" t="s">
        <v>149</v>
      </c>
      <c r="E130" s="243" t="s">
        <v>1</v>
      </c>
      <c r="F130" s="244" t="s">
        <v>154</v>
      </c>
      <c r="G130" s="242"/>
      <c r="H130" s="245">
        <v>25</v>
      </c>
      <c r="I130" s="246"/>
      <c r="J130" s="246"/>
      <c r="K130" s="242"/>
      <c r="L130" s="242"/>
      <c r="M130" s="247"/>
      <c r="N130" s="248"/>
      <c r="O130" s="249"/>
      <c r="P130" s="249"/>
      <c r="Q130" s="249"/>
      <c r="R130" s="249"/>
      <c r="S130" s="249"/>
      <c r="T130" s="249"/>
      <c r="U130" s="249"/>
      <c r="V130" s="249"/>
      <c r="W130" s="249"/>
      <c r="X130" s="250"/>
      <c r="AT130" s="251" t="s">
        <v>149</v>
      </c>
      <c r="AU130" s="251" t="s">
        <v>82</v>
      </c>
      <c r="AV130" s="16" t="s">
        <v>147</v>
      </c>
      <c r="AW130" s="16" t="s">
        <v>5</v>
      </c>
      <c r="AX130" s="16" t="s">
        <v>82</v>
      </c>
      <c r="AY130" s="251" t="s">
        <v>140</v>
      </c>
    </row>
    <row r="131" spans="1:65" s="12" customFormat="1" ht="25.9" customHeight="1">
      <c r="B131" s="173"/>
      <c r="C131" s="174"/>
      <c r="D131" s="175" t="s">
        <v>73</v>
      </c>
      <c r="E131" s="176" t="s">
        <v>224</v>
      </c>
      <c r="F131" s="176" t="s">
        <v>965</v>
      </c>
      <c r="G131" s="174"/>
      <c r="H131" s="174"/>
      <c r="I131" s="177"/>
      <c r="J131" s="177"/>
      <c r="K131" s="178">
        <f>BK131</f>
        <v>0</v>
      </c>
      <c r="L131" s="174"/>
      <c r="M131" s="179"/>
      <c r="N131" s="180"/>
      <c r="O131" s="181"/>
      <c r="P131" s="181"/>
      <c r="Q131" s="182">
        <f>Q132</f>
        <v>0</v>
      </c>
      <c r="R131" s="182">
        <f>R132</f>
        <v>0</v>
      </c>
      <c r="S131" s="181"/>
      <c r="T131" s="183">
        <f>T132</f>
        <v>0</v>
      </c>
      <c r="U131" s="181"/>
      <c r="V131" s="183">
        <f>V132</f>
        <v>0</v>
      </c>
      <c r="W131" s="181"/>
      <c r="X131" s="184">
        <f>X132</f>
        <v>0</v>
      </c>
      <c r="AR131" s="185" t="s">
        <v>153</v>
      </c>
      <c r="AT131" s="186" t="s">
        <v>73</v>
      </c>
      <c r="AU131" s="186" t="s">
        <v>74</v>
      </c>
      <c r="AY131" s="185" t="s">
        <v>140</v>
      </c>
      <c r="BK131" s="187">
        <f>BK132</f>
        <v>0</v>
      </c>
    </row>
    <row r="132" spans="1:65" s="12" customFormat="1" ht="22.9" customHeight="1">
      <c r="B132" s="173"/>
      <c r="C132" s="174"/>
      <c r="D132" s="175" t="s">
        <v>73</v>
      </c>
      <c r="E132" s="188" t="s">
        <v>966</v>
      </c>
      <c r="F132" s="188" t="s">
        <v>967</v>
      </c>
      <c r="G132" s="174"/>
      <c r="H132" s="174"/>
      <c r="I132" s="177"/>
      <c r="J132" s="177"/>
      <c r="K132" s="189">
        <f>BK132</f>
        <v>0</v>
      </c>
      <c r="L132" s="174"/>
      <c r="M132" s="179"/>
      <c r="N132" s="180"/>
      <c r="O132" s="181"/>
      <c r="P132" s="181"/>
      <c r="Q132" s="182">
        <f>SUM(Q133:Q138)</f>
        <v>0</v>
      </c>
      <c r="R132" s="182">
        <f>SUM(R133:R138)</f>
        <v>0</v>
      </c>
      <c r="S132" s="181"/>
      <c r="T132" s="183">
        <f>SUM(T133:T138)</f>
        <v>0</v>
      </c>
      <c r="U132" s="181"/>
      <c r="V132" s="183">
        <f>SUM(V133:V138)</f>
        <v>0</v>
      </c>
      <c r="W132" s="181"/>
      <c r="X132" s="184">
        <f>SUM(X133:X138)</f>
        <v>0</v>
      </c>
      <c r="AR132" s="185" t="s">
        <v>153</v>
      </c>
      <c r="AT132" s="186" t="s">
        <v>73</v>
      </c>
      <c r="AU132" s="186" t="s">
        <v>82</v>
      </c>
      <c r="AY132" s="185" t="s">
        <v>140</v>
      </c>
      <c r="BK132" s="187">
        <f>SUM(BK133:BK138)</f>
        <v>0</v>
      </c>
    </row>
    <row r="133" spans="1:65" s="2" customFormat="1" ht="24">
      <c r="A133" s="35"/>
      <c r="B133" s="36"/>
      <c r="C133" s="190" t="s">
        <v>153</v>
      </c>
      <c r="D133" s="190" t="s">
        <v>142</v>
      </c>
      <c r="E133" s="191" t="s">
        <v>968</v>
      </c>
      <c r="F133" s="192" t="s">
        <v>969</v>
      </c>
      <c r="G133" s="193" t="s">
        <v>379</v>
      </c>
      <c r="H133" s="194">
        <v>7</v>
      </c>
      <c r="I133" s="195"/>
      <c r="J133" s="195"/>
      <c r="K133" s="196">
        <f>ROUND(P133*H133,2)</f>
        <v>0</v>
      </c>
      <c r="L133" s="192" t="s">
        <v>146</v>
      </c>
      <c r="M133" s="40"/>
      <c r="N133" s="197" t="s">
        <v>1</v>
      </c>
      <c r="O133" s="198" t="s">
        <v>37</v>
      </c>
      <c r="P133" s="199">
        <f>I133+J133</f>
        <v>0</v>
      </c>
      <c r="Q133" s="199">
        <f>ROUND(I133*H133,2)</f>
        <v>0</v>
      </c>
      <c r="R133" s="199">
        <f>ROUND(J133*H133,2)</f>
        <v>0</v>
      </c>
      <c r="S133" s="72"/>
      <c r="T133" s="200">
        <f>S133*H133</f>
        <v>0</v>
      </c>
      <c r="U133" s="200">
        <v>0</v>
      </c>
      <c r="V133" s="200">
        <f>U133*H133</f>
        <v>0</v>
      </c>
      <c r="W133" s="200">
        <v>0</v>
      </c>
      <c r="X133" s="201">
        <f>W133*H133</f>
        <v>0</v>
      </c>
      <c r="Y133" s="35"/>
      <c r="Z133" s="35"/>
      <c r="AA133" s="35"/>
      <c r="AB133" s="35"/>
      <c r="AC133" s="35"/>
      <c r="AD133" s="35"/>
      <c r="AE133" s="35"/>
      <c r="AR133" s="202" t="s">
        <v>313</v>
      </c>
      <c r="AT133" s="202" t="s">
        <v>142</v>
      </c>
      <c r="AU133" s="202" t="s">
        <v>84</v>
      </c>
      <c r="AY133" s="18" t="s">
        <v>140</v>
      </c>
      <c r="BE133" s="203">
        <f>IF(O133="základní",K133,0)</f>
        <v>0</v>
      </c>
      <c r="BF133" s="203">
        <f>IF(O133="snížená",K133,0)</f>
        <v>0</v>
      </c>
      <c r="BG133" s="203">
        <f>IF(O133="zákl. přenesená",K133,0)</f>
        <v>0</v>
      </c>
      <c r="BH133" s="203">
        <f>IF(O133="sníž. přenesená",K133,0)</f>
        <v>0</v>
      </c>
      <c r="BI133" s="203">
        <f>IF(O133="nulová",K133,0)</f>
        <v>0</v>
      </c>
      <c r="BJ133" s="18" t="s">
        <v>82</v>
      </c>
      <c r="BK133" s="203">
        <f>ROUND(P133*H133,2)</f>
        <v>0</v>
      </c>
      <c r="BL133" s="18" t="s">
        <v>313</v>
      </c>
      <c r="BM133" s="202" t="s">
        <v>160</v>
      </c>
    </row>
    <row r="134" spans="1:65" s="2" customFormat="1" ht="19.5">
      <c r="A134" s="35"/>
      <c r="B134" s="36"/>
      <c r="C134" s="37"/>
      <c r="D134" s="204" t="s">
        <v>148</v>
      </c>
      <c r="E134" s="37"/>
      <c r="F134" s="205" t="s">
        <v>969</v>
      </c>
      <c r="G134" s="37"/>
      <c r="H134" s="37"/>
      <c r="I134" s="206"/>
      <c r="J134" s="206"/>
      <c r="K134" s="37"/>
      <c r="L134" s="37"/>
      <c r="M134" s="40"/>
      <c r="N134" s="207"/>
      <c r="O134" s="208"/>
      <c r="P134" s="72"/>
      <c r="Q134" s="72"/>
      <c r="R134" s="72"/>
      <c r="S134" s="72"/>
      <c r="T134" s="72"/>
      <c r="U134" s="72"/>
      <c r="V134" s="72"/>
      <c r="W134" s="72"/>
      <c r="X134" s="73"/>
      <c r="Y134" s="35"/>
      <c r="Z134" s="35"/>
      <c r="AA134" s="35"/>
      <c r="AB134" s="35"/>
      <c r="AC134" s="35"/>
      <c r="AD134" s="35"/>
      <c r="AE134" s="35"/>
      <c r="AT134" s="18" t="s">
        <v>148</v>
      </c>
      <c r="AU134" s="18" t="s">
        <v>84</v>
      </c>
    </row>
    <row r="135" spans="1:65" s="2" customFormat="1" ht="33" customHeight="1">
      <c r="A135" s="35"/>
      <c r="B135" s="36"/>
      <c r="C135" s="190" t="s">
        <v>147</v>
      </c>
      <c r="D135" s="190" t="s">
        <v>142</v>
      </c>
      <c r="E135" s="191" t="s">
        <v>970</v>
      </c>
      <c r="F135" s="192" t="s">
        <v>971</v>
      </c>
      <c r="G135" s="193" t="s">
        <v>317</v>
      </c>
      <c r="H135" s="194">
        <v>34</v>
      </c>
      <c r="I135" s="195"/>
      <c r="J135" s="195"/>
      <c r="K135" s="196">
        <f>ROUND(P135*H135,2)</f>
        <v>0</v>
      </c>
      <c r="L135" s="192" t="s">
        <v>146</v>
      </c>
      <c r="M135" s="40"/>
      <c r="N135" s="197" t="s">
        <v>1</v>
      </c>
      <c r="O135" s="198" t="s">
        <v>37</v>
      </c>
      <c r="P135" s="199">
        <f>I135+J135</f>
        <v>0</v>
      </c>
      <c r="Q135" s="199">
        <f>ROUND(I135*H135,2)</f>
        <v>0</v>
      </c>
      <c r="R135" s="199">
        <f>ROUND(J135*H135,2)</f>
        <v>0</v>
      </c>
      <c r="S135" s="72"/>
      <c r="T135" s="200">
        <f>S135*H135</f>
        <v>0</v>
      </c>
      <c r="U135" s="200">
        <v>0</v>
      </c>
      <c r="V135" s="200">
        <f>U135*H135</f>
        <v>0</v>
      </c>
      <c r="W135" s="200">
        <v>0</v>
      </c>
      <c r="X135" s="201">
        <f>W135*H135</f>
        <v>0</v>
      </c>
      <c r="Y135" s="35"/>
      <c r="Z135" s="35"/>
      <c r="AA135" s="35"/>
      <c r="AB135" s="35"/>
      <c r="AC135" s="35"/>
      <c r="AD135" s="35"/>
      <c r="AE135" s="35"/>
      <c r="AR135" s="202" t="s">
        <v>313</v>
      </c>
      <c r="AT135" s="202" t="s">
        <v>142</v>
      </c>
      <c r="AU135" s="202" t="s">
        <v>84</v>
      </c>
      <c r="AY135" s="18" t="s">
        <v>140</v>
      </c>
      <c r="BE135" s="203">
        <f>IF(O135="základní",K135,0)</f>
        <v>0</v>
      </c>
      <c r="BF135" s="203">
        <f>IF(O135="snížená",K135,0)</f>
        <v>0</v>
      </c>
      <c r="BG135" s="203">
        <f>IF(O135="zákl. přenesená",K135,0)</f>
        <v>0</v>
      </c>
      <c r="BH135" s="203">
        <f>IF(O135="sníž. přenesená",K135,0)</f>
        <v>0</v>
      </c>
      <c r="BI135" s="203">
        <f>IF(O135="nulová",K135,0)</f>
        <v>0</v>
      </c>
      <c r="BJ135" s="18" t="s">
        <v>82</v>
      </c>
      <c r="BK135" s="203">
        <f>ROUND(P135*H135,2)</f>
        <v>0</v>
      </c>
      <c r="BL135" s="18" t="s">
        <v>313</v>
      </c>
      <c r="BM135" s="202" t="s">
        <v>169</v>
      </c>
    </row>
    <row r="136" spans="1:65" s="2" customFormat="1" ht="19.5">
      <c r="A136" s="35"/>
      <c r="B136" s="36"/>
      <c r="C136" s="37"/>
      <c r="D136" s="204" t="s">
        <v>148</v>
      </c>
      <c r="E136" s="37"/>
      <c r="F136" s="205" t="s">
        <v>971</v>
      </c>
      <c r="G136" s="37"/>
      <c r="H136" s="37"/>
      <c r="I136" s="206"/>
      <c r="J136" s="206"/>
      <c r="K136" s="37"/>
      <c r="L136" s="37"/>
      <c r="M136" s="40"/>
      <c r="N136" s="207"/>
      <c r="O136" s="208"/>
      <c r="P136" s="72"/>
      <c r="Q136" s="72"/>
      <c r="R136" s="72"/>
      <c r="S136" s="72"/>
      <c r="T136" s="72"/>
      <c r="U136" s="72"/>
      <c r="V136" s="72"/>
      <c r="W136" s="72"/>
      <c r="X136" s="73"/>
      <c r="Y136" s="35"/>
      <c r="Z136" s="35"/>
      <c r="AA136" s="35"/>
      <c r="AB136" s="35"/>
      <c r="AC136" s="35"/>
      <c r="AD136" s="35"/>
      <c r="AE136" s="35"/>
      <c r="AT136" s="18" t="s">
        <v>148</v>
      </c>
      <c r="AU136" s="18" t="s">
        <v>84</v>
      </c>
    </row>
    <row r="137" spans="1:65" s="2" customFormat="1" ht="24">
      <c r="A137" s="35"/>
      <c r="B137" s="36"/>
      <c r="C137" s="190" t="s">
        <v>175</v>
      </c>
      <c r="D137" s="190" t="s">
        <v>142</v>
      </c>
      <c r="E137" s="191" t="s">
        <v>972</v>
      </c>
      <c r="F137" s="192" t="s">
        <v>973</v>
      </c>
      <c r="G137" s="193" t="s">
        <v>317</v>
      </c>
      <c r="H137" s="194">
        <v>34</v>
      </c>
      <c r="I137" s="195"/>
      <c r="J137" s="195"/>
      <c r="K137" s="196">
        <f>ROUND(P137*H137,2)</f>
        <v>0</v>
      </c>
      <c r="L137" s="192" t="s">
        <v>146</v>
      </c>
      <c r="M137" s="40"/>
      <c r="N137" s="197" t="s">
        <v>1</v>
      </c>
      <c r="O137" s="198" t="s">
        <v>37</v>
      </c>
      <c r="P137" s="199">
        <f>I137+J137</f>
        <v>0</v>
      </c>
      <c r="Q137" s="199">
        <f>ROUND(I137*H137,2)</f>
        <v>0</v>
      </c>
      <c r="R137" s="199">
        <f>ROUND(J137*H137,2)</f>
        <v>0</v>
      </c>
      <c r="S137" s="72"/>
      <c r="T137" s="200">
        <f>S137*H137</f>
        <v>0</v>
      </c>
      <c r="U137" s="200">
        <v>0</v>
      </c>
      <c r="V137" s="200">
        <f>U137*H137</f>
        <v>0</v>
      </c>
      <c r="W137" s="200">
        <v>0</v>
      </c>
      <c r="X137" s="201">
        <f>W137*H137</f>
        <v>0</v>
      </c>
      <c r="Y137" s="35"/>
      <c r="Z137" s="35"/>
      <c r="AA137" s="35"/>
      <c r="AB137" s="35"/>
      <c r="AC137" s="35"/>
      <c r="AD137" s="35"/>
      <c r="AE137" s="35"/>
      <c r="AR137" s="202" t="s">
        <v>313</v>
      </c>
      <c r="AT137" s="202" t="s">
        <v>142</v>
      </c>
      <c r="AU137" s="202" t="s">
        <v>84</v>
      </c>
      <c r="AY137" s="18" t="s">
        <v>140</v>
      </c>
      <c r="BE137" s="203">
        <f>IF(O137="základní",K137,0)</f>
        <v>0</v>
      </c>
      <c r="BF137" s="203">
        <f>IF(O137="snížená",K137,0)</f>
        <v>0</v>
      </c>
      <c r="BG137" s="203">
        <f>IF(O137="zákl. přenesená",K137,0)</f>
        <v>0</v>
      </c>
      <c r="BH137" s="203">
        <f>IF(O137="sníž. přenesená",K137,0)</f>
        <v>0</v>
      </c>
      <c r="BI137" s="203">
        <f>IF(O137="nulová",K137,0)</f>
        <v>0</v>
      </c>
      <c r="BJ137" s="18" t="s">
        <v>82</v>
      </c>
      <c r="BK137" s="203">
        <f>ROUND(P137*H137,2)</f>
        <v>0</v>
      </c>
      <c r="BL137" s="18" t="s">
        <v>313</v>
      </c>
      <c r="BM137" s="202" t="s">
        <v>178</v>
      </c>
    </row>
    <row r="138" spans="1:65" s="2" customFormat="1" ht="19.5">
      <c r="A138" s="35"/>
      <c r="B138" s="36"/>
      <c r="C138" s="37"/>
      <c r="D138" s="204" t="s">
        <v>148</v>
      </c>
      <c r="E138" s="37"/>
      <c r="F138" s="205" t="s">
        <v>973</v>
      </c>
      <c r="G138" s="37"/>
      <c r="H138" s="37"/>
      <c r="I138" s="206"/>
      <c r="J138" s="206"/>
      <c r="K138" s="37"/>
      <c r="L138" s="37"/>
      <c r="M138" s="40"/>
      <c r="N138" s="207"/>
      <c r="O138" s="208"/>
      <c r="P138" s="72"/>
      <c r="Q138" s="72"/>
      <c r="R138" s="72"/>
      <c r="S138" s="72"/>
      <c r="T138" s="72"/>
      <c r="U138" s="72"/>
      <c r="V138" s="72"/>
      <c r="W138" s="72"/>
      <c r="X138" s="73"/>
      <c r="Y138" s="35"/>
      <c r="Z138" s="35"/>
      <c r="AA138" s="35"/>
      <c r="AB138" s="35"/>
      <c r="AC138" s="35"/>
      <c r="AD138" s="35"/>
      <c r="AE138" s="35"/>
      <c r="AT138" s="18" t="s">
        <v>148</v>
      </c>
      <c r="AU138" s="18" t="s">
        <v>84</v>
      </c>
    </row>
    <row r="139" spans="1:65" s="12" customFormat="1" ht="25.9" customHeight="1">
      <c r="B139" s="173"/>
      <c r="C139" s="174"/>
      <c r="D139" s="175" t="s">
        <v>73</v>
      </c>
      <c r="E139" s="176" t="s">
        <v>617</v>
      </c>
      <c r="F139" s="176" t="s">
        <v>618</v>
      </c>
      <c r="G139" s="174"/>
      <c r="H139" s="174"/>
      <c r="I139" s="177"/>
      <c r="J139" s="177"/>
      <c r="K139" s="178">
        <f>BK139</f>
        <v>0</v>
      </c>
      <c r="L139" s="174"/>
      <c r="M139" s="179"/>
      <c r="N139" s="180"/>
      <c r="O139" s="181"/>
      <c r="P139" s="181"/>
      <c r="Q139" s="182">
        <f>Q140+Q192</f>
        <v>0</v>
      </c>
      <c r="R139" s="182">
        <f>R140+R192</f>
        <v>0</v>
      </c>
      <c r="S139" s="181"/>
      <c r="T139" s="183">
        <f>T140+T192</f>
        <v>0</v>
      </c>
      <c r="U139" s="181"/>
      <c r="V139" s="183">
        <f>V140+V192</f>
        <v>0</v>
      </c>
      <c r="W139" s="181"/>
      <c r="X139" s="184">
        <f>X140+X192</f>
        <v>0</v>
      </c>
      <c r="AR139" s="185" t="s">
        <v>84</v>
      </c>
      <c r="AT139" s="186" t="s">
        <v>73</v>
      </c>
      <c r="AU139" s="186" t="s">
        <v>74</v>
      </c>
      <c r="AY139" s="185" t="s">
        <v>140</v>
      </c>
      <c r="BK139" s="187">
        <f>BK140+BK192</f>
        <v>0</v>
      </c>
    </row>
    <row r="140" spans="1:65" s="12" customFormat="1" ht="22.9" customHeight="1">
      <c r="B140" s="173"/>
      <c r="C140" s="174"/>
      <c r="D140" s="175" t="s">
        <v>73</v>
      </c>
      <c r="E140" s="188" t="s">
        <v>974</v>
      </c>
      <c r="F140" s="188" t="s">
        <v>975</v>
      </c>
      <c r="G140" s="174"/>
      <c r="H140" s="174"/>
      <c r="I140" s="177"/>
      <c r="J140" s="177"/>
      <c r="K140" s="189">
        <f>BK140</f>
        <v>0</v>
      </c>
      <c r="L140" s="174"/>
      <c r="M140" s="179"/>
      <c r="N140" s="180"/>
      <c r="O140" s="181"/>
      <c r="P140" s="181"/>
      <c r="Q140" s="182">
        <f>SUM(Q141:Q191)</f>
        <v>0</v>
      </c>
      <c r="R140" s="182">
        <f>SUM(R141:R191)</f>
        <v>0</v>
      </c>
      <c r="S140" s="181"/>
      <c r="T140" s="183">
        <f>SUM(T141:T191)</f>
        <v>0</v>
      </c>
      <c r="U140" s="181"/>
      <c r="V140" s="183">
        <f>SUM(V141:V191)</f>
        <v>0</v>
      </c>
      <c r="W140" s="181"/>
      <c r="X140" s="184">
        <f>SUM(X141:X191)</f>
        <v>0</v>
      </c>
      <c r="AR140" s="185" t="s">
        <v>84</v>
      </c>
      <c r="AT140" s="186" t="s">
        <v>73</v>
      </c>
      <c r="AU140" s="186" t="s">
        <v>82</v>
      </c>
      <c r="AY140" s="185" t="s">
        <v>140</v>
      </c>
      <c r="BK140" s="187">
        <f>SUM(BK141:BK191)</f>
        <v>0</v>
      </c>
    </row>
    <row r="141" spans="1:65" s="2" customFormat="1" ht="24">
      <c r="A141" s="35"/>
      <c r="B141" s="36"/>
      <c r="C141" s="190" t="s">
        <v>160</v>
      </c>
      <c r="D141" s="190" t="s">
        <v>142</v>
      </c>
      <c r="E141" s="191" t="s">
        <v>976</v>
      </c>
      <c r="F141" s="192" t="s">
        <v>977</v>
      </c>
      <c r="G141" s="193" t="s">
        <v>317</v>
      </c>
      <c r="H141" s="194">
        <v>216</v>
      </c>
      <c r="I141" s="195"/>
      <c r="J141" s="195"/>
      <c r="K141" s="196">
        <f>ROUND(P141*H141,2)</f>
        <v>0</v>
      </c>
      <c r="L141" s="192" t="s">
        <v>146</v>
      </c>
      <c r="M141" s="40"/>
      <c r="N141" s="197" t="s">
        <v>1</v>
      </c>
      <c r="O141" s="198" t="s">
        <v>37</v>
      </c>
      <c r="P141" s="199">
        <f>I141+J141</f>
        <v>0</v>
      </c>
      <c r="Q141" s="199">
        <f>ROUND(I141*H141,2)</f>
        <v>0</v>
      </c>
      <c r="R141" s="199">
        <f>ROUND(J141*H141,2)</f>
        <v>0</v>
      </c>
      <c r="S141" s="72"/>
      <c r="T141" s="200">
        <f>S141*H141</f>
        <v>0</v>
      </c>
      <c r="U141" s="200">
        <v>0</v>
      </c>
      <c r="V141" s="200">
        <f>U141*H141</f>
        <v>0</v>
      </c>
      <c r="W141" s="200">
        <v>0</v>
      </c>
      <c r="X141" s="201">
        <f>W141*H141</f>
        <v>0</v>
      </c>
      <c r="Y141" s="35"/>
      <c r="Z141" s="35"/>
      <c r="AA141" s="35"/>
      <c r="AB141" s="35"/>
      <c r="AC141" s="35"/>
      <c r="AD141" s="35"/>
      <c r="AE141" s="35"/>
      <c r="AR141" s="202" t="s">
        <v>191</v>
      </c>
      <c r="AT141" s="202" t="s">
        <v>142</v>
      </c>
      <c r="AU141" s="202" t="s">
        <v>84</v>
      </c>
      <c r="AY141" s="18" t="s">
        <v>140</v>
      </c>
      <c r="BE141" s="203">
        <f>IF(O141="základní",K141,0)</f>
        <v>0</v>
      </c>
      <c r="BF141" s="203">
        <f>IF(O141="snížená",K141,0)</f>
        <v>0</v>
      </c>
      <c r="BG141" s="203">
        <f>IF(O141="zákl. přenesená",K141,0)</f>
        <v>0</v>
      </c>
      <c r="BH141" s="203">
        <f>IF(O141="sníž. přenesená",K141,0)</f>
        <v>0</v>
      </c>
      <c r="BI141" s="203">
        <f>IF(O141="nulová",K141,0)</f>
        <v>0</v>
      </c>
      <c r="BJ141" s="18" t="s">
        <v>82</v>
      </c>
      <c r="BK141" s="203">
        <f>ROUND(P141*H141,2)</f>
        <v>0</v>
      </c>
      <c r="BL141" s="18" t="s">
        <v>191</v>
      </c>
      <c r="BM141" s="202" t="s">
        <v>181</v>
      </c>
    </row>
    <row r="142" spans="1:65" s="2" customFormat="1" ht="19.5">
      <c r="A142" s="35"/>
      <c r="B142" s="36"/>
      <c r="C142" s="37"/>
      <c r="D142" s="204" t="s">
        <v>148</v>
      </c>
      <c r="E142" s="37"/>
      <c r="F142" s="205" t="s">
        <v>977</v>
      </c>
      <c r="G142" s="37"/>
      <c r="H142" s="37"/>
      <c r="I142" s="206"/>
      <c r="J142" s="206"/>
      <c r="K142" s="37"/>
      <c r="L142" s="37"/>
      <c r="M142" s="40"/>
      <c r="N142" s="207"/>
      <c r="O142" s="208"/>
      <c r="P142" s="72"/>
      <c r="Q142" s="72"/>
      <c r="R142" s="72"/>
      <c r="S142" s="72"/>
      <c r="T142" s="72"/>
      <c r="U142" s="72"/>
      <c r="V142" s="72"/>
      <c r="W142" s="72"/>
      <c r="X142" s="73"/>
      <c r="Y142" s="35"/>
      <c r="Z142" s="35"/>
      <c r="AA142" s="35"/>
      <c r="AB142" s="35"/>
      <c r="AC142" s="35"/>
      <c r="AD142" s="35"/>
      <c r="AE142" s="35"/>
      <c r="AT142" s="18" t="s">
        <v>148</v>
      </c>
      <c r="AU142" s="18" t="s">
        <v>84</v>
      </c>
    </row>
    <row r="143" spans="1:65" s="2" customFormat="1" ht="36">
      <c r="A143" s="35"/>
      <c r="B143" s="36"/>
      <c r="C143" s="252" t="s">
        <v>183</v>
      </c>
      <c r="D143" s="252" t="s">
        <v>224</v>
      </c>
      <c r="E143" s="253" t="s">
        <v>978</v>
      </c>
      <c r="F143" s="254" t="s">
        <v>979</v>
      </c>
      <c r="G143" s="255" t="s">
        <v>980</v>
      </c>
      <c r="H143" s="256">
        <v>29.16</v>
      </c>
      <c r="I143" s="257"/>
      <c r="J143" s="258"/>
      <c r="K143" s="259">
        <f>ROUND(P143*H143,2)</f>
        <v>0</v>
      </c>
      <c r="L143" s="254" t="s">
        <v>1</v>
      </c>
      <c r="M143" s="260"/>
      <c r="N143" s="261" t="s">
        <v>1</v>
      </c>
      <c r="O143" s="198" t="s">
        <v>37</v>
      </c>
      <c r="P143" s="199">
        <f>I143+J143</f>
        <v>0</v>
      </c>
      <c r="Q143" s="199">
        <f>ROUND(I143*H143,2)</f>
        <v>0</v>
      </c>
      <c r="R143" s="199">
        <f>ROUND(J143*H143,2)</f>
        <v>0</v>
      </c>
      <c r="S143" s="72"/>
      <c r="T143" s="200">
        <f>S143*H143</f>
        <v>0</v>
      </c>
      <c r="U143" s="200">
        <v>0</v>
      </c>
      <c r="V143" s="200">
        <f>U143*H143</f>
        <v>0</v>
      </c>
      <c r="W143" s="200">
        <v>0</v>
      </c>
      <c r="X143" s="201">
        <f>W143*H143</f>
        <v>0</v>
      </c>
      <c r="Y143" s="35"/>
      <c r="Z143" s="35"/>
      <c r="AA143" s="35"/>
      <c r="AB143" s="35"/>
      <c r="AC143" s="35"/>
      <c r="AD143" s="35"/>
      <c r="AE143" s="35"/>
      <c r="AR143" s="202" t="s">
        <v>232</v>
      </c>
      <c r="AT143" s="202" t="s">
        <v>224</v>
      </c>
      <c r="AU143" s="202" t="s">
        <v>84</v>
      </c>
      <c r="AY143" s="18" t="s">
        <v>140</v>
      </c>
      <c r="BE143" s="203">
        <f>IF(O143="základní",K143,0)</f>
        <v>0</v>
      </c>
      <c r="BF143" s="203">
        <f>IF(O143="snížená",K143,0)</f>
        <v>0</v>
      </c>
      <c r="BG143" s="203">
        <f>IF(O143="zákl. přenesená",K143,0)</f>
        <v>0</v>
      </c>
      <c r="BH143" s="203">
        <f>IF(O143="sníž. přenesená",K143,0)</f>
        <v>0</v>
      </c>
      <c r="BI143" s="203">
        <f>IF(O143="nulová",K143,0)</f>
        <v>0</v>
      </c>
      <c r="BJ143" s="18" t="s">
        <v>82</v>
      </c>
      <c r="BK143" s="203">
        <f>ROUND(P143*H143,2)</f>
        <v>0</v>
      </c>
      <c r="BL143" s="18" t="s">
        <v>191</v>
      </c>
      <c r="BM143" s="202" t="s">
        <v>186</v>
      </c>
    </row>
    <row r="144" spans="1:65" s="2" customFormat="1" ht="19.5">
      <c r="A144" s="35"/>
      <c r="B144" s="36"/>
      <c r="C144" s="37"/>
      <c r="D144" s="204" t="s">
        <v>148</v>
      </c>
      <c r="E144" s="37"/>
      <c r="F144" s="205" t="s">
        <v>979</v>
      </c>
      <c r="G144" s="37"/>
      <c r="H144" s="37"/>
      <c r="I144" s="206"/>
      <c r="J144" s="206"/>
      <c r="K144" s="37"/>
      <c r="L144" s="37"/>
      <c r="M144" s="40"/>
      <c r="N144" s="207"/>
      <c r="O144" s="208"/>
      <c r="P144" s="72"/>
      <c r="Q144" s="72"/>
      <c r="R144" s="72"/>
      <c r="S144" s="72"/>
      <c r="T144" s="72"/>
      <c r="U144" s="72"/>
      <c r="V144" s="72"/>
      <c r="W144" s="72"/>
      <c r="X144" s="73"/>
      <c r="Y144" s="35"/>
      <c r="Z144" s="35"/>
      <c r="AA144" s="35"/>
      <c r="AB144" s="35"/>
      <c r="AC144" s="35"/>
      <c r="AD144" s="35"/>
      <c r="AE144" s="35"/>
      <c r="AT144" s="18" t="s">
        <v>148</v>
      </c>
      <c r="AU144" s="18" t="s">
        <v>84</v>
      </c>
    </row>
    <row r="145" spans="1:65" s="13" customFormat="1" ht="11.25">
      <c r="B145" s="209"/>
      <c r="C145" s="210"/>
      <c r="D145" s="204" t="s">
        <v>149</v>
      </c>
      <c r="E145" s="211" t="s">
        <v>1</v>
      </c>
      <c r="F145" s="212" t="s">
        <v>981</v>
      </c>
      <c r="G145" s="210"/>
      <c r="H145" s="211" t="s">
        <v>1</v>
      </c>
      <c r="I145" s="213"/>
      <c r="J145" s="213"/>
      <c r="K145" s="210"/>
      <c r="L145" s="210"/>
      <c r="M145" s="214"/>
      <c r="N145" s="215"/>
      <c r="O145" s="216"/>
      <c r="P145" s="216"/>
      <c r="Q145" s="216"/>
      <c r="R145" s="216"/>
      <c r="S145" s="216"/>
      <c r="T145" s="216"/>
      <c r="U145" s="216"/>
      <c r="V145" s="216"/>
      <c r="W145" s="216"/>
      <c r="X145" s="217"/>
      <c r="AT145" s="218" t="s">
        <v>149</v>
      </c>
      <c r="AU145" s="218" t="s">
        <v>84</v>
      </c>
      <c r="AV145" s="13" t="s">
        <v>82</v>
      </c>
      <c r="AW145" s="13" t="s">
        <v>5</v>
      </c>
      <c r="AX145" s="13" t="s">
        <v>74</v>
      </c>
      <c r="AY145" s="218" t="s">
        <v>140</v>
      </c>
    </row>
    <row r="146" spans="1:65" s="14" customFormat="1" ht="11.25">
      <c r="B146" s="219"/>
      <c r="C146" s="220"/>
      <c r="D146" s="204" t="s">
        <v>149</v>
      </c>
      <c r="E146" s="221" t="s">
        <v>1</v>
      </c>
      <c r="F146" s="222" t="s">
        <v>982</v>
      </c>
      <c r="G146" s="220"/>
      <c r="H146" s="223">
        <v>29.16</v>
      </c>
      <c r="I146" s="224"/>
      <c r="J146" s="224"/>
      <c r="K146" s="220"/>
      <c r="L146" s="220"/>
      <c r="M146" s="225"/>
      <c r="N146" s="226"/>
      <c r="O146" s="227"/>
      <c r="P146" s="227"/>
      <c r="Q146" s="227"/>
      <c r="R146" s="227"/>
      <c r="S146" s="227"/>
      <c r="T146" s="227"/>
      <c r="U146" s="227"/>
      <c r="V146" s="227"/>
      <c r="W146" s="227"/>
      <c r="X146" s="228"/>
      <c r="AT146" s="229" t="s">
        <v>149</v>
      </c>
      <c r="AU146" s="229" t="s">
        <v>84</v>
      </c>
      <c r="AV146" s="14" t="s">
        <v>84</v>
      </c>
      <c r="AW146" s="14" t="s">
        <v>5</v>
      </c>
      <c r="AX146" s="14" t="s">
        <v>74</v>
      </c>
      <c r="AY146" s="229" t="s">
        <v>140</v>
      </c>
    </row>
    <row r="147" spans="1:65" s="16" customFormat="1" ht="11.25">
      <c r="B147" s="241"/>
      <c r="C147" s="242"/>
      <c r="D147" s="204" t="s">
        <v>149</v>
      </c>
      <c r="E147" s="243" t="s">
        <v>1</v>
      </c>
      <c r="F147" s="244" t="s">
        <v>154</v>
      </c>
      <c r="G147" s="242"/>
      <c r="H147" s="245">
        <v>29.16</v>
      </c>
      <c r="I147" s="246"/>
      <c r="J147" s="246"/>
      <c r="K147" s="242"/>
      <c r="L147" s="242"/>
      <c r="M147" s="247"/>
      <c r="N147" s="248"/>
      <c r="O147" s="249"/>
      <c r="P147" s="249"/>
      <c r="Q147" s="249"/>
      <c r="R147" s="249"/>
      <c r="S147" s="249"/>
      <c r="T147" s="249"/>
      <c r="U147" s="249"/>
      <c r="V147" s="249"/>
      <c r="W147" s="249"/>
      <c r="X147" s="250"/>
      <c r="AT147" s="251" t="s">
        <v>149</v>
      </c>
      <c r="AU147" s="251" t="s">
        <v>84</v>
      </c>
      <c r="AV147" s="16" t="s">
        <v>147</v>
      </c>
      <c r="AW147" s="16" t="s">
        <v>5</v>
      </c>
      <c r="AX147" s="16" t="s">
        <v>82</v>
      </c>
      <c r="AY147" s="251" t="s">
        <v>140</v>
      </c>
    </row>
    <row r="148" spans="1:65" s="2" customFormat="1" ht="44.25" customHeight="1">
      <c r="A148" s="35"/>
      <c r="B148" s="36"/>
      <c r="C148" s="252" t="s">
        <v>169</v>
      </c>
      <c r="D148" s="252" t="s">
        <v>224</v>
      </c>
      <c r="E148" s="253" t="s">
        <v>983</v>
      </c>
      <c r="F148" s="254" t="s">
        <v>984</v>
      </c>
      <c r="G148" s="255" t="s">
        <v>985</v>
      </c>
      <c r="H148" s="256">
        <v>22</v>
      </c>
      <c r="I148" s="257"/>
      <c r="J148" s="258"/>
      <c r="K148" s="259">
        <f>ROUND(P148*H148,2)</f>
        <v>0</v>
      </c>
      <c r="L148" s="254" t="s">
        <v>1</v>
      </c>
      <c r="M148" s="260"/>
      <c r="N148" s="261" t="s">
        <v>1</v>
      </c>
      <c r="O148" s="198" t="s">
        <v>37</v>
      </c>
      <c r="P148" s="199">
        <f>I148+J148</f>
        <v>0</v>
      </c>
      <c r="Q148" s="199">
        <f>ROUND(I148*H148,2)</f>
        <v>0</v>
      </c>
      <c r="R148" s="199">
        <f>ROUND(J148*H148,2)</f>
        <v>0</v>
      </c>
      <c r="S148" s="72"/>
      <c r="T148" s="200">
        <f>S148*H148</f>
        <v>0</v>
      </c>
      <c r="U148" s="200">
        <v>0</v>
      </c>
      <c r="V148" s="200">
        <f>U148*H148</f>
        <v>0</v>
      </c>
      <c r="W148" s="200">
        <v>0</v>
      </c>
      <c r="X148" s="201">
        <f>W148*H148</f>
        <v>0</v>
      </c>
      <c r="Y148" s="35"/>
      <c r="Z148" s="35"/>
      <c r="AA148" s="35"/>
      <c r="AB148" s="35"/>
      <c r="AC148" s="35"/>
      <c r="AD148" s="35"/>
      <c r="AE148" s="35"/>
      <c r="AR148" s="202" t="s">
        <v>232</v>
      </c>
      <c r="AT148" s="202" t="s">
        <v>224</v>
      </c>
      <c r="AU148" s="202" t="s">
        <v>84</v>
      </c>
      <c r="AY148" s="18" t="s">
        <v>140</v>
      </c>
      <c r="BE148" s="203">
        <f>IF(O148="základní",K148,0)</f>
        <v>0</v>
      </c>
      <c r="BF148" s="203">
        <f>IF(O148="snížená",K148,0)</f>
        <v>0</v>
      </c>
      <c r="BG148" s="203">
        <f>IF(O148="zákl. přenesená",K148,0)</f>
        <v>0</v>
      </c>
      <c r="BH148" s="203">
        <f>IF(O148="sníž. přenesená",K148,0)</f>
        <v>0</v>
      </c>
      <c r="BI148" s="203">
        <f>IF(O148="nulová",K148,0)</f>
        <v>0</v>
      </c>
      <c r="BJ148" s="18" t="s">
        <v>82</v>
      </c>
      <c r="BK148" s="203">
        <f>ROUND(P148*H148,2)</f>
        <v>0</v>
      </c>
      <c r="BL148" s="18" t="s">
        <v>191</v>
      </c>
      <c r="BM148" s="202" t="s">
        <v>191</v>
      </c>
    </row>
    <row r="149" spans="1:65" s="2" customFormat="1" ht="19.5">
      <c r="A149" s="35"/>
      <c r="B149" s="36"/>
      <c r="C149" s="37"/>
      <c r="D149" s="204" t="s">
        <v>148</v>
      </c>
      <c r="E149" s="37"/>
      <c r="F149" s="205" t="s">
        <v>984</v>
      </c>
      <c r="G149" s="37"/>
      <c r="H149" s="37"/>
      <c r="I149" s="206"/>
      <c r="J149" s="206"/>
      <c r="K149" s="37"/>
      <c r="L149" s="37"/>
      <c r="M149" s="40"/>
      <c r="N149" s="207"/>
      <c r="O149" s="208"/>
      <c r="P149" s="72"/>
      <c r="Q149" s="72"/>
      <c r="R149" s="72"/>
      <c r="S149" s="72"/>
      <c r="T149" s="72"/>
      <c r="U149" s="72"/>
      <c r="V149" s="72"/>
      <c r="W149" s="72"/>
      <c r="X149" s="73"/>
      <c r="Y149" s="35"/>
      <c r="Z149" s="35"/>
      <c r="AA149" s="35"/>
      <c r="AB149" s="35"/>
      <c r="AC149" s="35"/>
      <c r="AD149" s="35"/>
      <c r="AE149" s="35"/>
      <c r="AT149" s="18" t="s">
        <v>148</v>
      </c>
      <c r="AU149" s="18" t="s">
        <v>84</v>
      </c>
    </row>
    <row r="150" spans="1:65" s="2" customFormat="1" ht="16.5" customHeight="1">
      <c r="A150" s="35"/>
      <c r="B150" s="36"/>
      <c r="C150" s="252" t="s">
        <v>194</v>
      </c>
      <c r="D150" s="252" t="s">
        <v>224</v>
      </c>
      <c r="E150" s="253" t="s">
        <v>986</v>
      </c>
      <c r="F150" s="254" t="s">
        <v>987</v>
      </c>
      <c r="G150" s="255" t="s">
        <v>985</v>
      </c>
      <c r="H150" s="256">
        <v>22</v>
      </c>
      <c r="I150" s="257"/>
      <c r="J150" s="258"/>
      <c r="K150" s="259">
        <f>ROUND(P150*H150,2)</f>
        <v>0</v>
      </c>
      <c r="L150" s="254" t="s">
        <v>1</v>
      </c>
      <c r="M150" s="260"/>
      <c r="N150" s="261" t="s">
        <v>1</v>
      </c>
      <c r="O150" s="198" t="s">
        <v>37</v>
      </c>
      <c r="P150" s="199">
        <f>I150+J150</f>
        <v>0</v>
      </c>
      <c r="Q150" s="199">
        <f>ROUND(I150*H150,2)</f>
        <v>0</v>
      </c>
      <c r="R150" s="199">
        <f>ROUND(J150*H150,2)</f>
        <v>0</v>
      </c>
      <c r="S150" s="72"/>
      <c r="T150" s="200">
        <f>S150*H150</f>
        <v>0</v>
      </c>
      <c r="U150" s="200">
        <v>0</v>
      </c>
      <c r="V150" s="200">
        <f>U150*H150</f>
        <v>0</v>
      </c>
      <c r="W150" s="200">
        <v>0</v>
      </c>
      <c r="X150" s="201">
        <f>W150*H150</f>
        <v>0</v>
      </c>
      <c r="Y150" s="35"/>
      <c r="Z150" s="35"/>
      <c r="AA150" s="35"/>
      <c r="AB150" s="35"/>
      <c r="AC150" s="35"/>
      <c r="AD150" s="35"/>
      <c r="AE150" s="35"/>
      <c r="AR150" s="202" t="s">
        <v>232</v>
      </c>
      <c r="AT150" s="202" t="s">
        <v>224</v>
      </c>
      <c r="AU150" s="202" t="s">
        <v>84</v>
      </c>
      <c r="AY150" s="18" t="s">
        <v>140</v>
      </c>
      <c r="BE150" s="203">
        <f>IF(O150="základní",K150,0)</f>
        <v>0</v>
      </c>
      <c r="BF150" s="203">
        <f>IF(O150="snížená",K150,0)</f>
        <v>0</v>
      </c>
      <c r="BG150" s="203">
        <f>IF(O150="zákl. přenesená",K150,0)</f>
        <v>0</v>
      </c>
      <c r="BH150" s="203">
        <f>IF(O150="sníž. přenesená",K150,0)</f>
        <v>0</v>
      </c>
      <c r="BI150" s="203">
        <f>IF(O150="nulová",K150,0)</f>
        <v>0</v>
      </c>
      <c r="BJ150" s="18" t="s">
        <v>82</v>
      </c>
      <c r="BK150" s="203">
        <f>ROUND(P150*H150,2)</f>
        <v>0</v>
      </c>
      <c r="BL150" s="18" t="s">
        <v>191</v>
      </c>
      <c r="BM150" s="202" t="s">
        <v>197</v>
      </c>
    </row>
    <row r="151" spans="1:65" s="2" customFormat="1" ht="11.25">
      <c r="A151" s="35"/>
      <c r="B151" s="36"/>
      <c r="C151" s="37"/>
      <c r="D151" s="204" t="s">
        <v>148</v>
      </c>
      <c r="E151" s="37"/>
      <c r="F151" s="205" t="s">
        <v>987</v>
      </c>
      <c r="G151" s="37"/>
      <c r="H151" s="37"/>
      <c r="I151" s="206"/>
      <c r="J151" s="206"/>
      <c r="K151" s="37"/>
      <c r="L151" s="37"/>
      <c r="M151" s="40"/>
      <c r="N151" s="207"/>
      <c r="O151" s="208"/>
      <c r="P151" s="72"/>
      <c r="Q151" s="72"/>
      <c r="R151" s="72"/>
      <c r="S151" s="72"/>
      <c r="T151" s="72"/>
      <c r="U151" s="72"/>
      <c r="V151" s="72"/>
      <c r="W151" s="72"/>
      <c r="X151" s="73"/>
      <c r="Y151" s="35"/>
      <c r="Z151" s="35"/>
      <c r="AA151" s="35"/>
      <c r="AB151" s="35"/>
      <c r="AC151" s="35"/>
      <c r="AD151" s="35"/>
      <c r="AE151" s="35"/>
      <c r="AT151" s="18" t="s">
        <v>148</v>
      </c>
      <c r="AU151" s="18" t="s">
        <v>84</v>
      </c>
    </row>
    <row r="152" spans="1:65" s="2" customFormat="1" ht="16.5" customHeight="1">
      <c r="A152" s="35"/>
      <c r="B152" s="36"/>
      <c r="C152" s="252" t="s">
        <v>178</v>
      </c>
      <c r="D152" s="252" t="s">
        <v>224</v>
      </c>
      <c r="E152" s="253" t="s">
        <v>988</v>
      </c>
      <c r="F152" s="254" t="s">
        <v>989</v>
      </c>
      <c r="G152" s="255" t="s">
        <v>985</v>
      </c>
      <c r="H152" s="256">
        <v>22</v>
      </c>
      <c r="I152" s="257"/>
      <c r="J152" s="258"/>
      <c r="K152" s="259">
        <f>ROUND(P152*H152,2)</f>
        <v>0</v>
      </c>
      <c r="L152" s="254" t="s">
        <v>1</v>
      </c>
      <c r="M152" s="260"/>
      <c r="N152" s="261" t="s">
        <v>1</v>
      </c>
      <c r="O152" s="198" t="s">
        <v>37</v>
      </c>
      <c r="P152" s="199">
        <f>I152+J152</f>
        <v>0</v>
      </c>
      <c r="Q152" s="199">
        <f>ROUND(I152*H152,2)</f>
        <v>0</v>
      </c>
      <c r="R152" s="199">
        <f>ROUND(J152*H152,2)</f>
        <v>0</v>
      </c>
      <c r="S152" s="72"/>
      <c r="T152" s="200">
        <f>S152*H152</f>
        <v>0</v>
      </c>
      <c r="U152" s="200">
        <v>0</v>
      </c>
      <c r="V152" s="200">
        <f>U152*H152</f>
        <v>0</v>
      </c>
      <c r="W152" s="200">
        <v>0</v>
      </c>
      <c r="X152" s="201">
        <f>W152*H152</f>
        <v>0</v>
      </c>
      <c r="Y152" s="35"/>
      <c r="Z152" s="35"/>
      <c r="AA152" s="35"/>
      <c r="AB152" s="35"/>
      <c r="AC152" s="35"/>
      <c r="AD152" s="35"/>
      <c r="AE152" s="35"/>
      <c r="AR152" s="202" t="s">
        <v>232</v>
      </c>
      <c r="AT152" s="202" t="s">
        <v>224</v>
      </c>
      <c r="AU152" s="202" t="s">
        <v>84</v>
      </c>
      <c r="AY152" s="18" t="s">
        <v>140</v>
      </c>
      <c r="BE152" s="203">
        <f>IF(O152="základní",K152,0)</f>
        <v>0</v>
      </c>
      <c r="BF152" s="203">
        <f>IF(O152="snížená",K152,0)</f>
        <v>0</v>
      </c>
      <c r="BG152" s="203">
        <f>IF(O152="zákl. přenesená",K152,0)</f>
        <v>0</v>
      </c>
      <c r="BH152" s="203">
        <f>IF(O152="sníž. přenesená",K152,0)</f>
        <v>0</v>
      </c>
      <c r="BI152" s="203">
        <f>IF(O152="nulová",K152,0)</f>
        <v>0</v>
      </c>
      <c r="BJ152" s="18" t="s">
        <v>82</v>
      </c>
      <c r="BK152" s="203">
        <f>ROUND(P152*H152,2)</f>
        <v>0</v>
      </c>
      <c r="BL152" s="18" t="s">
        <v>191</v>
      </c>
      <c r="BM152" s="202" t="s">
        <v>201</v>
      </c>
    </row>
    <row r="153" spans="1:65" s="2" customFormat="1" ht="11.25">
      <c r="A153" s="35"/>
      <c r="B153" s="36"/>
      <c r="C153" s="37"/>
      <c r="D153" s="204" t="s">
        <v>148</v>
      </c>
      <c r="E153" s="37"/>
      <c r="F153" s="205" t="s">
        <v>989</v>
      </c>
      <c r="G153" s="37"/>
      <c r="H153" s="37"/>
      <c r="I153" s="206"/>
      <c r="J153" s="206"/>
      <c r="K153" s="37"/>
      <c r="L153" s="37"/>
      <c r="M153" s="40"/>
      <c r="N153" s="207"/>
      <c r="O153" s="208"/>
      <c r="P153" s="72"/>
      <c r="Q153" s="72"/>
      <c r="R153" s="72"/>
      <c r="S153" s="72"/>
      <c r="T153" s="72"/>
      <c r="U153" s="72"/>
      <c r="V153" s="72"/>
      <c r="W153" s="72"/>
      <c r="X153" s="73"/>
      <c r="Y153" s="35"/>
      <c r="Z153" s="35"/>
      <c r="AA153" s="35"/>
      <c r="AB153" s="35"/>
      <c r="AC153" s="35"/>
      <c r="AD153" s="35"/>
      <c r="AE153" s="35"/>
      <c r="AT153" s="18" t="s">
        <v>148</v>
      </c>
      <c r="AU153" s="18" t="s">
        <v>84</v>
      </c>
    </row>
    <row r="154" spans="1:65" s="2" customFormat="1" ht="16.5" customHeight="1">
      <c r="A154" s="35"/>
      <c r="B154" s="36"/>
      <c r="C154" s="252" t="s">
        <v>203</v>
      </c>
      <c r="D154" s="252" t="s">
        <v>224</v>
      </c>
      <c r="E154" s="253" t="s">
        <v>990</v>
      </c>
      <c r="F154" s="254" t="s">
        <v>991</v>
      </c>
      <c r="G154" s="255" t="s">
        <v>985</v>
      </c>
      <c r="H154" s="256">
        <v>49</v>
      </c>
      <c r="I154" s="257"/>
      <c r="J154" s="258"/>
      <c r="K154" s="259">
        <f>ROUND(P154*H154,2)</f>
        <v>0</v>
      </c>
      <c r="L154" s="254" t="s">
        <v>1</v>
      </c>
      <c r="M154" s="260"/>
      <c r="N154" s="261" t="s">
        <v>1</v>
      </c>
      <c r="O154" s="198" t="s">
        <v>37</v>
      </c>
      <c r="P154" s="199">
        <f>I154+J154</f>
        <v>0</v>
      </c>
      <c r="Q154" s="199">
        <f>ROUND(I154*H154,2)</f>
        <v>0</v>
      </c>
      <c r="R154" s="199">
        <f>ROUND(J154*H154,2)</f>
        <v>0</v>
      </c>
      <c r="S154" s="72"/>
      <c r="T154" s="200">
        <f>S154*H154</f>
        <v>0</v>
      </c>
      <c r="U154" s="200">
        <v>0</v>
      </c>
      <c r="V154" s="200">
        <f>U154*H154</f>
        <v>0</v>
      </c>
      <c r="W154" s="200">
        <v>0</v>
      </c>
      <c r="X154" s="201">
        <f>W154*H154</f>
        <v>0</v>
      </c>
      <c r="Y154" s="35"/>
      <c r="Z154" s="35"/>
      <c r="AA154" s="35"/>
      <c r="AB154" s="35"/>
      <c r="AC154" s="35"/>
      <c r="AD154" s="35"/>
      <c r="AE154" s="35"/>
      <c r="AR154" s="202" t="s">
        <v>232</v>
      </c>
      <c r="AT154" s="202" t="s">
        <v>224</v>
      </c>
      <c r="AU154" s="202" t="s">
        <v>84</v>
      </c>
      <c r="AY154" s="18" t="s">
        <v>140</v>
      </c>
      <c r="BE154" s="203">
        <f>IF(O154="základní",K154,0)</f>
        <v>0</v>
      </c>
      <c r="BF154" s="203">
        <f>IF(O154="snížená",K154,0)</f>
        <v>0</v>
      </c>
      <c r="BG154" s="203">
        <f>IF(O154="zákl. přenesená",K154,0)</f>
        <v>0</v>
      </c>
      <c r="BH154" s="203">
        <f>IF(O154="sníž. přenesená",K154,0)</f>
        <v>0</v>
      </c>
      <c r="BI154" s="203">
        <f>IF(O154="nulová",K154,0)</f>
        <v>0</v>
      </c>
      <c r="BJ154" s="18" t="s">
        <v>82</v>
      </c>
      <c r="BK154" s="203">
        <f>ROUND(P154*H154,2)</f>
        <v>0</v>
      </c>
      <c r="BL154" s="18" t="s">
        <v>191</v>
      </c>
      <c r="BM154" s="202" t="s">
        <v>207</v>
      </c>
    </row>
    <row r="155" spans="1:65" s="2" customFormat="1" ht="11.25">
      <c r="A155" s="35"/>
      <c r="B155" s="36"/>
      <c r="C155" s="37"/>
      <c r="D155" s="204" t="s">
        <v>148</v>
      </c>
      <c r="E155" s="37"/>
      <c r="F155" s="205" t="s">
        <v>991</v>
      </c>
      <c r="G155" s="37"/>
      <c r="H155" s="37"/>
      <c r="I155" s="206"/>
      <c r="J155" s="206"/>
      <c r="K155" s="37"/>
      <c r="L155" s="37"/>
      <c r="M155" s="40"/>
      <c r="N155" s="207"/>
      <c r="O155" s="208"/>
      <c r="P155" s="72"/>
      <c r="Q155" s="72"/>
      <c r="R155" s="72"/>
      <c r="S155" s="72"/>
      <c r="T155" s="72"/>
      <c r="U155" s="72"/>
      <c r="V155" s="72"/>
      <c r="W155" s="72"/>
      <c r="X155" s="73"/>
      <c r="Y155" s="35"/>
      <c r="Z155" s="35"/>
      <c r="AA155" s="35"/>
      <c r="AB155" s="35"/>
      <c r="AC155" s="35"/>
      <c r="AD155" s="35"/>
      <c r="AE155" s="35"/>
      <c r="AT155" s="18" t="s">
        <v>148</v>
      </c>
      <c r="AU155" s="18" t="s">
        <v>84</v>
      </c>
    </row>
    <row r="156" spans="1:65" s="2" customFormat="1" ht="36">
      <c r="A156" s="35"/>
      <c r="B156" s="36"/>
      <c r="C156" s="252" t="s">
        <v>181</v>
      </c>
      <c r="D156" s="252" t="s">
        <v>224</v>
      </c>
      <c r="E156" s="253" t="s">
        <v>992</v>
      </c>
      <c r="F156" s="254" t="s">
        <v>993</v>
      </c>
      <c r="G156" s="255" t="s">
        <v>985</v>
      </c>
      <c r="H156" s="256">
        <v>96</v>
      </c>
      <c r="I156" s="257"/>
      <c r="J156" s="258"/>
      <c r="K156" s="259">
        <f>ROUND(P156*H156,2)</f>
        <v>0</v>
      </c>
      <c r="L156" s="254" t="s">
        <v>1</v>
      </c>
      <c r="M156" s="260"/>
      <c r="N156" s="261" t="s">
        <v>1</v>
      </c>
      <c r="O156" s="198" t="s">
        <v>37</v>
      </c>
      <c r="P156" s="199">
        <f>I156+J156</f>
        <v>0</v>
      </c>
      <c r="Q156" s="199">
        <f>ROUND(I156*H156,2)</f>
        <v>0</v>
      </c>
      <c r="R156" s="199">
        <f>ROUND(J156*H156,2)</f>
        <v>0</v>
      </c>
      <c r="S156" s="72"/>
      <c r="T156" s="200">
        <f>S156*H156</f>
        <v>0</v>
      </c>
      <c r="U156" s="200">
        <v>0</v>
      </c>
      <c r="V156" s="200">
        <f>U156*H156</f>
        <v>0</v>
      </c>
      <c r="W156" s="200">
        <v>0</v>
      </c>
      <c r="X156" s="201">
        <f>W156*H156</f>
        <v>0</v>
      </c>
      <c r="Y156" s="35"/>
      <c r="Z156" s="35"/>
      <c r="AA156" s="35"/>
      <c r="AB156" s="35"/>
      <c r="AC156" s="35"/>
      <c r="AD156" s="35"/>
      <c r="AE156" s="35"/>
      <c r="AR156" s="202" t="s">
        <v>232</v>
      </c>
      <c r="AT156" s="202" t="s">
        <v>224</v>
      </c>
      <c r="AU156" s="202" t="s">
        <v>84</v>
      </c>
      <c r="AY156" s="18" t="s">
        <v>140</v>
      </c>
      <c r="BE156" s="203">
        <f>IF(O156="základní",K156,0)</f>
        <v>0</v>
      </c>
      <c r="BF156" s="203">
        <f>IF(O156="snížená",K156,0)</f>
        <v>0</v>
      </c>
      <c r="BG156" s="203">
        <f>IF(O156="zákl. přenesená",K156,0)</f>
        <v>0</v>
      </c>
      <c r="BH156" s="203">
        <f>IF(O156="sníž. přenesená",K156,0)</f>
        <v>0</v>
      </c>
      <c r="BI156" s="203">
        <f>IF(O156="nulová",K156,0)</f>
        <v>0</v>
      </c>
      <c r="BJ156" s="18" t="s">
        <v>82</v>
      </c>
      <c r="BK156" s="203">
        <f>ROUND(P156*H156,2)</f>
        <v>0</v>
      </c>
      <c r="BL156" s="18" t="s">
        <v>191</v>
      </c>
      <c r="BM156" s="202" t="s">
        <v>211</v>
      </c>
    </row>
    <row r="157" spans="1:65" s="2" customFormat="1" ht="19.5">
      <c r="A157" s="35"/>
      <c r="B157" s="36"/>
      <c r="C157" s="37"/>
      <c r="D157" s="204" t="s">
        <v>148</v>
      </c>
      <c r="E157" s="37"/>
      <c r="F157" s="205" t="s">
        <v>993</v>
      </c>
      <c r="G157" s="37"/>
      <c r="H157" s="37"/>
      <c r="I157" s="206"/>
      <c r="J157" s="206"/>
      <c r="K157" s="37"/>
      <c r="L157" s="37"/>
      <c r="M157" s="40"/>
      <c r="N157" s="207"/>
      <c r="O157" s="208"/>
      <c r="P157" s="72"/>
      <c r="Q157" s="72"/>
      <c r="R157" s="72"/>
      <c r="S157" s="72"/>
      <c r="T157" s="72"/>
      <c r="U157" s="72"/>
      <c r="V157" s="72"/>
      <c r="W157" s="72"/>
      <c r="X157" s="73"/>
      <c r="Y157" s="35"/>
      <c r="Z157" s="35"/>
      <c r="AA157" s="35"/>
      <c r="AB157" s="35"/>
      <c r="AC157" s="35"/>
      <c r="AD157" s="35"/>
      <c r="AE157" s="35"/>
      <c r="AT157" s="18" t="s">
        <v>148</v>
      </c>
      <c r="AU157" s="18" t="s">
        <v>84</v>
      </c>
    </row>
    <row r="158" spans="1:65" s="2" customFormat="1" ht="24">
      <c r="A158" s="35"/>
      <c r="B158" s="36"/>
      <c r="C158" s="190" t="s">
        <v>217</v>
      </c>
      <c r="D158" s="190" t="s">
        <v>142</v>
      </c>
      <c r="E158" s="191" t="s">
        <v>994</v>
      </c>
      <c r="F158" s="192" t="s">
        <v>995</v>
      </c>
      <c r="G158" s="193" t="s">
        <v>379</v>
      </c>
      <c r="H158" s="194">
        <v>78</v>
      </c>
      <c r="I158" s="195"/>
      <c r="J158" s="195"/>
      <c r="K158" s="196">
        <f>ROUND(P158*H158,2)</f>
        <v>0</v>
      </c>
      <c r="L158" s="192" t="s">
        <v>146</v>
      </c>
      <c r="M158" s="40"/>
      <c r="N158" s="197" t="s">
        <v>1</v>
      </c>
      <c r="O158" s="198" t="s">
        <v>37</v>
      </c>
      <c r="P158" s="199">
        <f>I158+J158</f>
        <v>0</v>
      </c>
      <c r="Q158" s="199">
        <f>ROUND(I158*H158,2)</f>
        <v>0</v>
      </c>
      <c r="R158" s="199">
        <f>ROUND(J158*H158,2)</f>
        <v>0</v>
      </c>
      <c r="S158" s="72"/>
      <c r="T158" s="200">
        <f>S158*H158</f>
        <v>0</v>
      </c>
      <c r="U158" s="200">
        <v>0</v>
      </c>
      <c r="V158" s="200">
        <f>U158*H158</f>
        <v>0</v>
      </c>
      <c r="W158" s="200">
        <v>0</v>
      </c>
      <c r="X158" s="201">
        <f>W158*H158</f>
        <v>0</v>
      </c>
      <c r="Y158" s="35"/>
      <c r="Z158" s="35"/>
      <c r="AA158" s="35"/>
      <c r="AB158" s="35"/>
      <c r="AC158" s="35"/>
      <c r="AD158" s="35"/>
      <c r="AE158" s="35"/>
      <c r="AR158" s="202" t="s">
        <v>191</v>
      </c>
      <c r="AT158" s="202" t="s">
        <v>142</v>
      </c>
      <c r="AU158" s="202" t="s">
        <v>84</v>
      </c>
      <c r="AY158" s="18" t="s">
        <v>140</v>
      </c>
      <c r="BE158" s="203">
        <f>IF(O158="základní",K158,0)</f>
        <v>0</v>
      </c>
      <c r="BF158" s="203">
        <f>IF(O158="snížená",K158,0)</f>
        <v>0</v>
      </c>
      <c r="BG158" s="203">
        <f>IF(O158="zákl. přenesená",K158,0)</f>
        <v>0</v>
      </c>
      <c r="BH158" s="203">
        <f>IF(O158="sníž. přenesená",K158,0)</f>
        <v>0</v>
      </c>
      <c r="BI158" s="203">
        <f>IF(O158="nulová",K158,0)</f>
        <v>0</v>
      </c>
      <c r="BJ158" s="18" t="s">
        <v>82</v>
      </c>
      <c r="BK158" s="203">
        <f>ROUND(P158*H158,2)</f>
        <v>0</v>
      </c>
      <c r="BL158" s="18" t="s">
        <v>191</v>
      </c>
      <c r="BM158" s="202" t="s">
        <v>220</v>
      </c>
    </row>
    <row r="159" spans="1:65" s="2" customFormat="1" ht="11.25">
      <c r="A159" s="35"/>
      <c r="B159" s="36"/>
      <c r="C159" s="37"/>
      <c r="D159" s="204" t="s">
        <v>148</v>
      </c>
      <c r="E159" s="37"/>
      <c r="F159" s="205" t="s">
        <v>995</v>
      </c>
      <c r="G159" s="37"/>
      <c r="H159" s="37"/>
      <c r="I159" s="206"/>
      <c r="J159" s="206"/>
      <c r="K159" s="37"/>
      <c r="L159" s="37"/>
      <c r="M159" s="40"/>
      <c r="N159" s="207"/>
      <c r="O159" s="208"/>
      <c r="P159" s="72"/>
      <c r="Q159" s="72"/>
      <c r="R159" s="72"/>
      <c r="S159" s="72"/>
      <c r="T159" s="72"/>
      <c r="U159" s="72"/>
      <c r="V159" s="72"/>
      <c r="W159" s="72"/>
      <c r="X159" s="73"/>
      <c r="Y159" s="35"/>
      <c r="Z159" s="35"/>
      <c r="AA159" s="35"/>
      <c r="AB159" s="35"/>
      <c r="AC159" s="35"/>
      <c r="AD159" s="35"/>
      <c r="AE159" s="35"/>
      <c r="AT159" s="18" t="s">
        <v>148</v>
      </c>
      <c r="AU159" s="18" t="s">
        <v>84</v>
      </c>
    </row>
    <row r="160" spans="1:65" s="2" customFormat="1" ht="36">
      <c r="A160" s="35"/>
      <c r="B160" s="36"/>
      <c r="C160" s="252" t="s">
        <v>186</v>
      </c>
      <c r="D160" s="252" t="s">
        <v>224</v>
      </c>
      <c r="E160" s="253" t="s">
        <v>996</v>
      </c>
      <c r="F160" s="254" t="s">
        <v>997</v>
      </c>
      <c r="G160" s="255" t="s">
        <v>985</v>
      </c>
      <c r="H160" s="256">
        <v>26</v>
      </c>
      <c r="I160" s="257"/>
      <c r="J160" s="258"/>
      <c r="K160" s="259">
        <f>ROUND(P160*H160,2)</f>
        <v>0</v>
      </c>
      <c r="L160" s="254" t="s">
        <v>1</v>
      </c>
      <c r="M160" s="260"/>
      <c r="N160" s="261" t="s">
        <v>1</v>
      </c>
      <c r="O160" s="198" t="s">
        <v>37</v>
      </c>
      <c r="P160" s="199">
        <f>I160+J160</f>
        <v>0</v>
      </c>
      <c r="Q160" s="199">
        <f>ROUND(I160*H160,2)</f>
        <v>0</v>
      </c>
      <c r="R160" s="199">
        <f>ROUND(J160*H160,2)</f>
        <v>0</v>
      </c>
      <c r="S160" s="72"/>
      <c r="T160" s="200">
        <f>S160*H160</f>
        <v>0</v>
      </c>
      <c r="U160" s="200">
        <v>0</v>
      </c>
      <c r="V160" s="200">
        <f>U160*H160</f>
        <v>0</v>
      </c>
      <c r="W160" s="200">
        <v>0</v>
      </c>
      <c r="X160" s="201">
        <f>W160*H160</f>
        <v>0</v>
      </c>
      <c r="Y160" s="35"/>
      <c r="Z160" s="35"/>
      <c r="AA160" s="35"/>
      <c r="AB160" s="35"/>
      <c r="AC160" s="35"/>
      <c r="AD160" s="35"/>
      <c r="AE160" s="35"/>
      <c r="AR160" s="202" t="s">
        <v>232</v>
      </c>
      <c r="AT160" s="202" t="s">
        <v>224</v>
      </c>
      <c r="AU160" s="202" t="s">
        <v>84</v>
      </c>
      <c r="AY160" s="18" t="s">
        <v>140</v>
      </c>
      <c r="BE160" s="203">
        <f>IF(O160="základní",K160,0)</f>
        <v>0</v>
      </c>
      <c r="BF160" s="203">
        <f>IF(O160="snížená",K160,0)</f>
        <v>0</v>
      </c>
      <c r="BG160" s="203">
        <f>IF(O160="zákl. přenesená",K160,0)</f>
        <v>0</v>
      </c>
      <c r="BH160" s="203">
        <f>IF(O160="sníž. přenesená",K160,0)</f>
        <v>0</v>
      </c>
      <c r="BI160" s="203">
        <f>IF(O160="nulová",K160,0)</f>
        <v>0</v>
      </c>
      <c r="BJ160" s="18" t="s">
        <v>82</v>
      </c>
      <c r="BK160" s="203">
        <f>ROUND(P160*H160,2)</f>
        <v>0</v>
      </c>
      <c r="BL160" s="18" t="s">
        <v>191</v>
      </c>
      <c r="BM160" s="202" t="s">
        <v>223</v>
      </c>
    </row>
    <row r="161" spans="1:65" s="2" customFormat="1" ht="19.5">
      <c r="A161" s="35"/>
      <c r="B161" s="36"/>
      <c r="C161" s="37"/>
      <c r="D161" s="204" t="s">
        <v>148</v>
      </c>
      <c r="E161" s="37"/>
      <c r="F161" s="205" t="s">
        <v>997</v>
      </c>
      <c r="G161" s="37"/>
      <c r="H161" s="37"/>
      <c r="I161" s="206"/>
      <c r="J161" s="206"/>
      <c r="K161" s="37"/>
      <c r="L161" s="37"/>
      <c r="M161" s="40"/>
      <c r="N161" s="207"/>
      <c r="O161" s="208"/>
      <c r="P161" s="72"/>
      <c r="Q161" s="72"/>
      <c r="R161" s="72"/>
      <c r="S161" s="72"/>
      <c r="T161" s="72"/>
      <c r="U161" s="72"/>
      <c r="V161" s="72"/>
      <c r="W161" s="72"/>
      <c r="X161" s="73"/>
      <c r="Y161" s="35"/>
      <c r="Z161" s="35"/>
      <c r="AA161" s="35"/>
      <c r="AB161" s="35"/>
      <c r="AC161" s="35"/>
      <c r="AD161" s="35"/>
      <c r="AE161" s="35"/>
      <c r="AT161" s="18" t="s">
        <v>148</v>
      </c>
      <c r="AU161" s="18" t="s">
        <v>84</v>
      </c>
    </row>
    <row r="162" spans="1:65" s="2" customFormat="1" ht="36">
      <c r="A162" s="35"/>
      <c r="B162" s="36"/>
      <c r="C162" s="252" t="s">
        <v>9</v>
      </c>
      <c r="D162" s="252" t="s">
        <v>224</v>
      </c>
      <c r="E162" s="253" t="s">
        <v>992</v>
      </c>
      <c r="F162" s="254" t="s">
        <v>993</v>
      </c>
      <c r="G162" s="255" t="s">
        <v>985</v>
      </c>
      <c r="H162" s="256">
        <v>52</v>
      </c>
      <c r="I162" s="257"/>
      <c r="J162" s="258"/>
      <c r="K162" s="259">
        <f>ROUND(P162*H162,2)</f>
        <v>0</v>
      </c>
      <c r="L162" s="254" t="s">
        <v>1</v>
      </c>
      <c r="M162" s="260"/>
      <c r="N162" s="261" t="s">
        <v>1</v>
      </c>
      <c r="O162" s="198" t="s">
        <v>37</v>
      </c>
      <c r="P162" s="199">
        <f>I162+J162</f>
        <v>0</v>
      </c>
      <c r="Q162" s="199">
        <f>ROUND(I162*H162,2)</f>
        <v>0</v>
      </c>
      <c r="R162" s="199">
        <f>ROUND(J162*H162,2)</f>
        <v>0</v>
      </c>
      <c r="S162" s="72"/>
      <c r="T162" s="200">
        <f>S162*H162</f>
        <v>0</v>
      </c>
      <c r="U162" s="200">
        <v>0</v>
      </c>
      <c r="V162" s="200">
        <f>U162*H162</f>
        <v>0</v>
      </c>
      <c r="W162" s="200">
        <v>0</v>
      </c>
      <c r="X162" s="201">
        <f>W162*H162</f>
        <v>0</v>
      </c>
      <c r="Y162" s="35"/>
      <c r="Z162" s="35"/>
      <c r="AA162" s="35"/>
      <c r="AB162" s="35"/>
      <c r="AC162" s="35"/>
      <c r="AD162" s="35"/>
      <c r="AE162" s="35"/>
      <c r="AR162" s="202" t="s">
        <v>232</v>
      </c>
      <c r="AT162" s="202" t="s">
        <v>224</v>
      </c>
      <c r="AU162" s="202" t="s">
        <v>84</v>
      </c>
      <c r="AY162" s="18" t="s">
        <v>140</v>
      </c>
      <c r="BE162" s="203">
        <f>IF(O162="základní",K162,0)</f>
        <v>0</v>
      </c>
      <c r="BF162" s="203">
        <f>IF(O162="snížená",K162,0)</f>
        <v>0</v>
      </c>
      <c r="BG162" s="203">
        <f>IF(O162="zákl. přenesená",K162,0)</f>
        <v>0</v>
      </c>
      <c r="BH162" s="203">
        <f>IF(O162="sníž. přenesená",K162,0)</f>
        <v>0</v>
      </c>
      <c r="BI162" s="203">
        <f>IF(O162="nulová",K162,0)</f>
        <v>0</v>
      </c>
      <c r="BJ162" s="18" t="s">
        <v>82</v>
      </c>
      <c r="BK162" s="203">
        <f>ROUND(P162*H162,2)</f>
        <v>0</v>
      </c>
      <c r="BL162" s="18" t="s">
        <v>191</v>
      </c>
      <c r="BM162" s="202" t="s">
        <v>227</v>
      </c>
    </row>
    <row r="163" spans="1:65" s="2" customFormat="1" ht="19.5">
      <c r="A163" s="35"/>
      <c r="B163" s="36"/>
      <c r="C163" s="37"/>
      <c r="D163" s="204" t="s">
        <v>148</v>
      </c>
      <c r="E163" s="37"/>
      <c r="F163" s="205" t="s">
        <v>993</v>
      </c>
      <c r="G163" s="37"/>
      <c r="H163" s="37"/>
      <c r="I163" s="206"/>
      <c r="J163" s="206"/>
      <c r="K163" s="37"/>
      <c r="L163" s="37"/>
      <c r="M163" s="40"/>
      <c r="N163" s="207"/>
      <c r="O163" s="208"/>
      <c r="P163" s="72"/>
      <c r="Q163" s="72"/>
      <c r="R163" s="72"/>
      <c r="S163" s="72"/>
      <c r="T163" s="72"/>
      <c r="U163" s="72"/>
      <c r="V163" s="72"/>
      <c r="W163" s="72"/>
      <c r="X163" s="73"/>
      <c r="Y163" s="35"/>
      <c r="Z163" s="35"/>
      <c r="AA163" s="35"/>
      <c r="AB163" s="35"/>
      <c r="AC163" s="35"/>
      <c r="AD163" s="35"/>
      <c r="AE163" s="35"/>
      <c r="AT163" s="18" t="s">
        <v>148</v>
      </c>
      <c r="AU163" s="18" t="s">
        <v>84</v>
      </c>
    </row>
    <row r="164" spans="1:65" s="2" customFormat="1" ht="24">
      <c r="A164" s="35"/>
      <c r="B164" s="36"/>
      <c r="C164" s="190" t="s">
        <v>191</v>
      </c>
      <c r="D164" s="190" t="s">
        <v>142</v>
      </c>
      <c r="E164" s="191" t="s">
        <v>998</v>
      </c>
      <c r="F164" s="192" t="s">
        <v>999</v>
      </c>
      <c r="G164" s="193" t="s">
        <v>379</v>
      </c>
      <c r="H164" s="194">
        <v>26</v>
      </c>
      <c r="I164" s="195"/>
      <c r="J164" s="195"/>
      <c r="K164" s="196">
        <f>ROUND(P164*H164,2)</f>
        <v>0</v>
      </c>
      <c r="L164" s="192" t="s">
        <v>146</v>
      </c>
      <c r="M164" s="40"/>
      <c r="N164" s="197" t="s">
        <v>1</v>
      </c>
      <c r="O164" s="198" t="s">
        <v>37</v>
      </c>
      <c r="P164" s="199">
        <f>I164+J164</f>
        <v>0</v>
      </c>
      <c r="Q164" s="199">
        <f>ROUND(I164*H164,2)</f>
        <v>0</v>
      </c>
      <c r="R164" s="199">
        <f>ROUND(J164*H164,2)</f>
        <v>0</v>
      </c>
      <c r="S164" s="72"/>
      <c r="T164" s="200">
        <f>S164*H164</f>
        <v>0</v>
      </c>
      <c r="U164" s="200">
        <v>0</v>
      </c>
      <c r="V164" s="200">
        <f>U164*H164</f>
        <v>0</v>
      </c>
      <c r="W164" s="200">
        <v>0</v>
      </c>
      <c r="X164" s="201">
        <f>W164*H164</f>
        <v>0</v>
      </c>
      <c r="Y164" s="35"/>
      <c r="Z164" s="35"/>
      <c r="AA164" s="35"/>
      <c r="AB164" s="35"/>
      <c r="AC164" s="35"/>
      <c r="AD164" s="35"/>
      <c r="AE164" s="35"/>
      <c r="AR164" s="202" t="s">
        <v>191</v>
      </c>
      <c r="AT164" s="202" t="s">
        <v>142</v>
      </c>
      <c r="AU164" s="202" t="s">
        <v>84</v>
      </c>
      <c r="AY164" s="18" t="s">
        <v>140</v>
      </c>
      <c r="BE164" s="203">
        <f>IF(O164="základní",K164,0)</f>
        <v>0</v>
      </c>
      <c r="BF164" s="203">
        <f>IF(O164="snížená",K164,0)</f>
        <v>0</v>
      </c>
      <c r="BG164" s="203">
        <f>IF(O164="zákl. přenesená",K164,0)</f>
        <v>0</v>
      </c>
      <c r="BH164" s="203">
        <f>IF(O164="sníž. přenesená",K164,0)</f>
        <v>0</v>
      </c>
      <c r="BI164" s="203">
        <f>IF(O164="nulová",K164,0)</f>
        <v>0</v>
      </c>
      <c r="BJ164" s="18" t="s">
        <v>82</v>
      </c>
      <c r="BK164" s="203">
        <f>ROUND(P164*H164,2)</f>
        <v>0</v>
      </c>
      <c r="BL164" s="18" t="s">
        <v>191</v>
      </c>
      <c r="BM164" s="202" t="s">
        <v>232</v>
      </c>
    </row>
    <row r="165" spans="1:65" s="2" customFormat="1" ht="11.25">
      <c r="A165" s="35"/>
      <c r="B165" s="36"/>
      <c r="C165" s="37"/>
      <c r="D165" s="204" t="s">
        <v>148</v>
      </c>
      <c r="E165" s="37"/>
      <c r="F165" s="205" t="s">
        <v>999</v>
      </c>
      <c r="G165" s="37"/>
      <c r="H165" s="37"/>
      <c r="I165" s="206"/>
      <c r="J165" s="206"/>
      <c r="K165" s="37"/>
      <c r="L165" s="37"/>
      <c r="M165" s="40"/>
      <c r="N165" s="207"/>
      <c r="O165" s="208"/>
      <c r="P165" s="72"/>
      <c r="Q165" s="72"/>
      <c r="R165" s="72"/>
      <c r="S165" s="72"/>
      <c r="T165" s="72"/>
      <c r="U165" s="72"/>
      <c r="V165" s="72"/>
      <c r="W165" s="72"/>
      <c r="X165" s="73"/>
      <c r="Y165" s="35"/>
      <c r="Z165" s="35"/>
      <c r="AA165" s="35"/>
      <c r="AB165" s="35"/>
      <c r="AC165" s="35"/>
      <c r="AD165" s="35"/>
      <c r="AE165" s="35"/>
      <c r="AT165" s="18" t="s">
        <v>148</v>
      </c>
      <c r="AU165" s="18" t="s">
        <v>84</v>
      </c>
    </row>
    <row r="166" spans="1:65" s="2" customFormat="1" ht="36">
      <c r="A166" s="35"/>
      <c r="B166" s="36"/>
      <c r="C166" s="252" t="s">
        <v>237</v>
      </c>
      <c r="D166" s="252" t="s">
        <v>224</v>
      </c>
      <c r="E166" s="253" t="s">
        <v>1000</v>
      </c>
      <c r="F166" s="254" t="s">
        <v>1001</v>
      </c>
      <c r="G166" s="255" t="s">
        <v>985</v>
      </c>
      <c r="H166" s="256">
        <v>6</v>
      </c>
      <c r="I166" s="257"/>
      <c r="J166" s="258"/>
      <c r="K166" s="259">
        <f>ROUND(P166*H166,2)</f>
        <v>0</v>
      </c>
      <c r="L166" s="254" t="s">
        <v>1</v>
      </c>
      <c r="M166" s="260"/>
      <c r="N166" s="261" t="s">
        <v>1</v>
      </c>
      <c r="O166" s="198" t="s">
        <v>37</v>
      </c>
      <c r="P166" s="199">
        <f>I166+J166</f>
        <v>0</v>
      </c>
      <c r="Q166" s="199">
        <f>ROUND(I166*H166,2)</f>
        <v>0</v>
      </c>
      <c r="R166" s="199">
        <f>ROUND(J166*H166,2)</f>
        <v>0</v>
      </c>
      <c r="S166" s="72"/>
      <c r="T166" s="200">
        <f>S166*H166</f>
        <v>0</v>
      </c>
      <c r="U166" s="200">
        <v>0</v>
      </c>
      <c r="V166" s="200">
        <f>U166*H166</f>
        <v>0</v>
      </c>
      <c r="W166" s="200">
        <v>0</v>
      </c>
      <c r="X166" s="201">
        <f>W166*H166</f>
        <v>0</v>
      </c>
      <c r="Y166" s="35"/>
      <c r="Z166" s="35"/>
      <c r="AA166" s="35"/>
      <c r="AB166" s="35"/>
      <c r="AC166" s="35"/>
      <c r="AD166" s="35"/>
      <c r="AE166" s="35"/>
      <c r="AR166" s="202" t="s">
        <v>232</v>
      </c>
      <c r="AT166" s="202" t="s">
        <v>224</v>
      </c>
      <c r="AU166" s="202" t="s">
        <v>84</v>
      </c>
      <c r="AY166" s="18" t="s">
        <v>140</v>
      </c>
      <c r="BE166" s="203">
        <f>IF(O166="základní",K166,0)</f>
        <v>0</v>
      </c>
      <c r="BF166" s="203">
        <f>IF(O166="snížená",K166,0)</f>
        <v>0</v>
      </c>
      <c r="BG166" s="203">
        <f>IF(O166="zákl. přenesená",K166,0)</f>
        <v>0</v>
      </c>
      <c r="BH166" s="203">
        <f>IF(O166="sníž. přenesená",K166,0)</f>
        <v>0</v>
      </c>
      <c r="BI166" s="203">
        <f>IF(O166="nulová",K166,0)</f>
        <v>0</v>
      </c>
      <c r="BJ166" s="18" t="s">
        <v>82</v>
      </c>
      <c r="BK166" s="203">
        <f>ROUND(P166*H166,2)</f>
        <v>0</v>
      </c>
      <c r="BL166" s="18" t="s">
        <v>191</v>
      </c>
      <c r="BM166" s="202" t="s">
        <v>240</v>
      </c>
    </row>
    <row r="167" spans="1:65" s="2" customFormat="1" ht="19.5">
      <c r="A167" s="35"/>
      <c r="B167" s="36"/>
      <c r="C167" s="37"/>
      <c r="D167" s="204" t="s">
        <v>148</v>
      </c>
      <c r="E167" s="37"/>
      <c r="F167" s="205" t="s">
        <v>1001</v>
      </c>
      <c r="G167" s="37"/>
      <c r="H167" s="37"/>
      <c r="I167" s="206"/>
      <c r="J167" s="206"/>
      <c r="K167" s="37"/>
      <c r="L167" s="37"/>
      <c r="M167" s="40"/>
      <c r="N167" s="207"/>
      <c r="O167" s="208"/>
      <c r="P167" s="72"/>
      <c r="Q167" s="72"/>
      <c r="R167" s="72"/>
      <c r="S167" s="72"/>
      <c r="T167" s="72"/>
      <c r="U167" s="72"/>
      <c r="V167" s="72"/>
      <c r="W167" s="72"/>
      <c r="X167" s="73"/>
      <c r="Y167" s="35"/>
      <c r="Z167" s="35"/>
      <c r="AA167" s="35"/>
      <c r="AB167" s="35"/>
      <c r="AC167" s="35"/>
      <c r="AD167" s="35"/>
      <c r="AE167" s="35"/>
      <c r="AT167" s="18" t="s">
        <v>148</v>
      </c>
      <c r="AU167" s="18" t="s">
        <v>84</v>
      </c>
    </row>
    <row r="168" spans="1:65" s="2" customFormat="1" ht="36">
      <c r="A168" s="35"/>
      <c r="B168" s="36"/>
      <c r="C168" s="252" t="s">
        <v>197</v>
      </c>
      <c r="D168" s="252" t="s">
        <v>224</v>
      </c>
      <c r="E168" s="253" t="s">
        <v>1002</v>
      </c>
      <c r="F168" s="254" t="s">
        <v>1003</v>
      </c>
      <c r="G168" s="255" t="s">
        <v>985</v>
      </c>
      <c r="H168" s="256">
        <v>12</v>
      </c>
      <c r="I168" s="257"/>
      <c r="J168" s="258"/>
      <c r="K168" s="259">
        <f>ROUND(P168*H168,2)</f>
        <v>0</v>
      </c>
      <c r="L168" s="254" t="s">
        <v>1</v>
      </c>
      <c r="M168" s="260"/>
      <c r="N168" s="261" t="s">
        <v>1</v>
      </c>
      <c r="O168" s="198" t="s">
        <v>37</v>
      </c>
      <c r="P168" s="199">
        <f>I168+J168</f>
        <v>0</v>
      </c>
      <c r="Q168" s="199">
        <f>ROUND(I168*H168,2)</f>
        <v>0</v>
      </c>
      <c r="R168" s="199">
        <f>ROUND(J168*H168,2)</f>
        <v>0</v>
      </c>
      <c r="S168" s="72"/>
      <c r="T168" s="200">
        <f>S168*H168</f>
        <v>0</v>
      </c>
      <c r="U168" s="200">
        <v>0</v>
      </c>
      <c r="V168" s="200">
        <f>U168*H168</f>
        <v>0</v>
      </c>
      <c r="W168" s="200">
        <v>0</v>
      </c>
      <c r="X168" s="201">
        <f>W168*H168</f>
        <v>0</v>
      </c>
      <c r="Y168" s="35"/>
      <c r="Z168" s="35"/>
      <c r="AA168" s="35"/>
      <c r="AB168" s="35"/>
      <c r="AC168" s="35"/>
      <c r="AD168" s="35"/>
      <c r="AE168" s="35"/>
      <c r="AR168" s="202" t="s">
        <v>232</v>
      </c>
      <c r="AT168" s="202" t="s">
        <v>224</v>
      </c>
      <c r="AU168" s="202" t="s">
        <v>84</v>
      </c>
      <c r="AY168" s="18" t="s">
        <v>140</v>
      </c>
      <c r="BE168" s="203">
        <f>IF(O168="základní",K168,0)</f>
        <v>0</v>
      </c>
      <c r="BF168" s="203">
        <f>IF(O168="snížená",K168,0)</f>
        <v>0</v>
      </c>
      <c r="BG168" s="203">
        <f>IF(O168="zákl. přenesená",K168,0)</f>
        <v>0</v>
      </c>
      <c r="BH168" s="203">
        <f>IF(O168="sníž. přenesená",K168,0)</f>
        <v>0</v>
      </c>
      <c r="BI168" s="203">
        <f>IF(O168="nulová",K168,0)</f>
        <v>0</v>
      </c>
      <c r="BJ168" s="18" t="s">
        <v>82</v>
      </c>
      <c r="BK168" s="203">
        <f>ROUND(P168*H168,2)</f>
        <v>0</v>
      </c>
      <c r="BL168" s="18" t="s">
        <v>191</v>
      </c>
      <c r="BM168" s="202" t="s">
        <v>245</v>
      </c>
    </row>
    <row r="169" spans="1:65" s="2" customFormat="1" ht="19.5">
      <c r="A169" s="35"/>
      <c r="B169" s="36"/>
      <c r="C169" s="37"/>
      <c r="D169" s="204" t="s">
        <v>148</v>
      </c>
      <c r="E169" s="37"/>
      <c r="F169" s="205" t="s">
        <v>1003</v>
      </c>
      <c r="G169" s="37"/>
      <c r="H169" s="37"/>
      <c r="I169" s="206"/>
      <c r="J169" s="206"/>
      <c r="K169" s="37"/>
      <c r="L169" s="37"/>
      <c r="M169" s="40"/>
      <c r="N169" s="207"/>
      <c r="O169" s="208"/>
      <c r="P169" s="72"/>
      <c r="Q169" s="72"/>
      <c r="R169" s="72"/>
      <c r="S169" s="72"/>
      <c r="T169" s="72"/>
      <c r="U169" s="72"/>
      <c r="V169" s="72"/>
      <c r="W169" s="72"/>
      <c r="X169" s="73"/>
      <c r="Y169" s="35"/>
      <c r="Z169" s="35"/>
      <c r="AA169" s="35"/>
      <c r="AB169" s="35"/>
      <c r="AC169" s="35"/>
      <c r="AD169" s="35"/>
      <c r="AE169" s="35"/>
      <c r="AT169" s="18" t="s">
        <v>148</v>
      </c>
      <c r="AU169" s="18" t="s">
        <v>84</v>
      </c>
    </row>
    <row r="170" spans="1:65" s="2" customFormat="1" ht="36">
      <c r="A170" s="35"/>
      <c r="B170" s="36"/>
      <c r="C170" s="252" t="s">
        <v>248</v>
      </c>
      <c r="D170" s="252" t="s">
        <v>224</v>
      </c>
      <c r="E170" s="253" t="s">
        <v>1004</v>
      </c>
      <c r="F170" s="254" t="s">
        <v>1005</v>
      </c>
      <c r="G170" s="255" t="s">
        <v>985</v>
      </c>
      <c r="H170" s="256">
        <v>8</v>
      </c>
      <c r="I170" s="257"/>
      <c r="J170" s="258"/>
      <c r="K170" s="259">
        <f>ROUND(P170*H170,2)</f>
        <v>0</v>
      </c>
      <c r="L170" s="254" t="s">
        <v>1</v>
      </c>
      <c r="M170" s="260"/>
      <c r="N170" s="261" t="s">
        <v>1</v>
      </c>
      <c r="O170" s="198" t="s">
        <v>37</v>
      </c>
      <c r="P170" s="199">
        <f>I170+J170</f>
        <v>0</v>
      </c>
      <c r="Q170" s="199">
        <f>ROUND(I170*H170,2)</f>
        <v>0</v>
      </c>
      <c r="R170" s="199">
        <f>ROUND(J170*H170,2)</f>
        <v>0</v>
      </c>
      <c r="S170" s="72"/>
      <c r="T170" s="200">
        <f>S170*H170</f>
        <v>0</v>
      </c>
      <c r="U170" s="200">
        <v>0</v>
      </c>
      <c r="V170" s="200">
        <f>U170*H170</f>
        <v>0</v>
      </c>
      <c r="W170" s="200">
        <v>0</v>
      </c>
      <c r="X170" s="201">
        <f>W170*H170</f>
        <v>0</v>
      </c>
      <c r="Y170" s="35"/>
      <c r="Z170" s="35"/>
      <c r="AA170" s="35"/>
      <c r="AB170" s="35"/>
      <c r="AC170" s="35"/>
      <c r="AD170" s="35"/>
      <c r="AE170" s="35"/>
      <c r="AR170" s="202" t="s">
        <v>232</v>
      </c>
      <c r="AT170" s="202" t="s">
        <v>224</v>
      </c>
      <c r="AU170" s="202" t="s">
        <v>84</v>
      </c>
      <c r="AY170" s="18" t="s">
        <v>140</v>
      </c>
      <c r="BE170" s="203">
        <f>IF(O170="základní",K170,0)</f>
        <v>0</v>
      </c>
      <c r="BF170" s="203">
        <f>IF(O170="snížená",K170,0)</f>
        <v>0</v>
      </c>
      <c r="BG170" s="203">
        <f>IF(O170="zákl. přenesená",K170,0)</f>
        <v>0</v>
      </c>
      <c r="BH170" s="203">
        <f>IF(O170="sníž. přenesená",K170,0)</f>
        <v>0</v>
      </c>
      <c r="BI170" s="203">
        <f>IF(O170="nulová",K170,0)</f>
        <v>0</v>
      </c>
      <c r="BJ170" s="18" t="s">
        <v>82</v>
      </c>
      <c r="BK170" s="203">
        <f>ROUND(P170*H170,2)</f>
        <v>0</v>
      </c>
      <c r="BL170" s="18" t="s">
        <v>191</v>
      </c>
      <c r="BM170" s="202" t="s">
        <v>251</v>
      </c>
    </row>
    <row r="171" spans="1:65" s="2" customFormat="1" ht="19.5">
      <c r="A171" s="35"/>
      <c r="B171" s="36"/>
      <c r="C171" s="37"/>
      <c r="D171" s="204" t="s">
        <v>148</v>
      </c>
      <c r="E171" s="37"/>
      <c r="F171" s="205" t="s">
        <v>1005</v>
      </c>
      <c r="G171" s="37"/>
      <c r="H171" s="37"/>
      <c r="I171" s="206"/>
      <c r="J171" s="206"/>
      <c r="K171" s="37"/>
      <c r="L171" s="37"/>
      <c r="M171" s="40"/>
      <c r="N171" s="207"/>
      <c r="O171" s="208"/>
      <c r="P171" s="72"/>
      <c r="Q171" s="72"/>
      <c r="R171" s="72"/>
      <c r="S171" s="72"/>
      <c r="T171" s="72"/>
      <c r="U171" s="72"/>
      <c r="V171" s="72"/>
      <c r="W171" s="72"/>
      <c r="X171" s="73"/>
      <c r="Y171" s="35"/>
      <c r="Z171" s="35"/>
      <c r="AA171" s="35"/>
      <c r="AB171" s="35"/>
      <c r="AC171" s="35"/>
      <c r="AD171" s="35"/>
      <c r="AE171" s="35"/>
      <c r="AT171" s="18" t="s">
        <v>148</v>
      </c>
      <c r="AU171" s="18" t="s">
        <v>84</v>
      </c>
    </row>
    <row r="172" spans="1:65" s="2" customFormat="1" ht="24">
      <c r="A172" s="35"/>
      <c r="B172" s="36"/>
      <c r="C172" s="190" t="s">
        <v>201</v>
      </c>
      <c r="D172" s="190" t="s">
        <v>142</v>
      </c>
      <c r="E172" s="191" t="s">
        <v>1006</v>
      </c>
      <c r="F172" s="192" t="s">
        <v>1007</v>
      </c>
      <c r="G172" s="193" t="s">
        <v>379</v>
      </c>
      <c r="H172" s="194">
        <v>8</v>
      </c>
      <c r="I172" s="195"/>
      <c r="J172" s="195"/>
      <c r="K172" s="196">
        <f>ROUND(P172*H172,2)</f>
        <v>0</v>
      </c>
      <c r="L172" s="192" t="s">
        <v>146</v>
      </c>
      <c r="M172" s="40"/>
      <c r="N172" s="197" t="s">
        <v>1</v>
      </c>
      <c r="O172" s="198" t="s">
        <v>37</v>
      </c>
      <c r="P172" s="199">
        <f>I172+J172</f>
        <v>0</v>
      </c>
      <c r="Q172" s="199">
        <f>ROUND(I172*H172,2)</f>
        <v>0</v>
      </c>
      <c r="R172" s="199">
        <f>ROUND(J172*H172,2)</f>
        <v>0</v>
      </c>
      <c r="S172" s="72"/>
      <c r="T172" s="200">
        <f>S172*H172</f>
        <v>0</v>
      </c>
      <c r="U172" s="200">
        <v>0</v>
      </c>
      <c r="V172" s="200">
        <f>U172*H172</f>
        <v>0</v>
      </c>
      <c r="W172" s="200">
        <v>0</v>
      </c>
      <c r="X172" s="201">
        <f>W172*H172</f>
        <v>0</v>
      </c>
      <c r="Y172" s="35"/>
      <c r="Z172" s="35"/>
      <c r="AA172" s="35"/>
      <c r="AB172" s="35"/>
      <c r="AC172" s="35"/>
      <c r="AD172" s="35"/>
      <c r="AE172" s="35"/>
      <c r="AR172" s="202" t="s">
        <v>191</v>
      </c>
      <c r="AT172" s="202" t="s">
        <v>142</v>
      </c>
      <c r="AU172" s="202" t="s">
        <v>84</v>
      </c>
      <c r="AY172" s="18" t="s">
        <v>140</v>
      </c>
      <c r="BE172" s="203">
        <f>IF(O172="základní",K172,0)</f>
        <v>0</v>
      </c>
      <c r="BF172" s="203">
        <f>IF(O172="snížená",K172,0)</f>
        <v>0</v>
      </c>
      <c r="BG172" s="203">
        <f>IF(O172="zákl. přenesená",K172,0)</f>
        <v>0</v>
      </c>
      <c r="BH172" s="203">
        <f>IF(O172="sníž. přenesená",K172,0)</f>
        <v>0</v>
      </c>
      <c r="BI172" s="203">
        <f>IF(O172="nulová",K172,0)</f>
        <v>0</v>
      </c>
      <c r="BJ172" s="18" t="s">
        <v>82</v>
      </c>
      <c r="BK172" s="203">
        <f>ROUND(P172*H172,2)</f>
        <v>0</v>
      </c>
      <c r="BL172" s="18" t="s">
        <v>191</v>
      </c>
      <c r="BM172" s="202" t="s">
        <v>257</v>
      </c>
    </row>
    <row r="173" spans="1:65" s="2" customFormat="1" ht="19.5">
      <c r="A173" s="35"/>
      <c r="B173" s="36"/>
      <c r="C173" s="37"/>
      <c r="D173" s="204" t="s">
        <v>148</v>
      </c>
      <c r="E173" s="37"/>
      <c r="F173" s="205" t="s">
        <v>1007</v>
      </c>
      <c r="G173" s="37"/>
      <c r="H173" s="37"/>
      <c r="I173" s="206"/>
      <c r="J173" s="206"/>
      <c r="K173" s="37"/>
      <c r="L173" s="37"/>
      <c r="M173" s="40"/>
      <c r="N173" s="207"/>
      <c r="O173" s="208"/>
      <c r="P173" s="72"/>
      <c r="Q173" s="72"/>
      <c r="R173" s="72"/>
      <c r="S173" s="72"/>
      <c r="T173" s="72"/>
      <c r="U173" s="72"/>
      <c r="V173" s="72"/>
      <c r="W173" s="72"/>
      <c r="X173" s="73"/>
      <c r="Y173" s="35"/>
      <c r="Z173" s="35"/>
      <c r="AA173" s="35"/>
      <c r="AB173" s="35"/>
      <c r="AC173" s="35"/>
      <c r="AD173" s="35"/>
      <c r="AE173" s="35"/>
      <c r="AT173" s="18" t="s">
        <v>148</v>
      </c>
      <c r="AU173" s="18" t="s">
        <v>84</v>
      </c>
    </row>
    <row r="174" spans="1:65" s="2" customFormat="1" ht="48">
      <c r="A174" s="35"/>
      <c r="B174" s="36"/>
      <c r="C174" s="252" t="s">
        <v>8</v>
      </c>
      <c r="D174" s="252" t="s">
        <v>224</v>
      </c>
      <c r="E174" s="253" t="s">
        <v>1008</v>
      </c>
      <c r="F174" s="254" t="s">
        <v>1009</v>
      </c>
      <c r="G174" s="255" t="s">
        <v>985</v>
      </c>
      <c r="H174" s="256">
        <v>8</v>
      </c>
      <c r="I174" s="257"/>
      <c r="J174" s="258"/>
      <c r="K174" s="259">
        <f>ROUND(P174*H174,2)</f>
        <v>0</v>
      </c>
      <c r="L174" s="254" t="s">
        <v>1</v>
      </c>
      <c r="M174" s="260"/>
      <c r="N174" s="261" t="s">
        <v>1</v>
      </c>
      <c r="O174" s="198" t="s">
        <v>37</v>
      </c>
      <c r="P174" s="199">
        <f>I174+J174</f>
        <v>0</v>
      </c>
      <c r="Q174" s="199">
        <f>ROUND(I174*H174,2)</f>
        <v>0</v>
      </c>
      <c r="R174" s="199">
        <f>ROUND(J174*H174,2)</f>
        <v>0</v>
      </c>
      <c r="S174" s="72"/>
      <c r="T174" s="200">
        <f>S174*H174</f>
        <v>0</v>
      </c>
      <c r="U174" s="200">
        <v>0</v>
      </c>
      <c r="V174" s="200">
        <f>U174*H174</f>
        <v>0</v>
      </c>
      <c r="W174" s="200">
        <v>0</v>
      </c>
      <c r="X174" s="201">
        <f>W174*H174</f>
        <v>0</v>
      </c>
      <c r="Y174" s="35"/>
      <c r="Z174" s="35"/>
      <c r="AA174" s="35"/>
      <c r="AB174" s="35"/>
      <c r="AC174" s="35"/>
      <c r="AD174" s="35"/>
      <c r="AE174" s="35"/>
      <c r="AR174" s="202" t="s">
        <v>232</v>
      </c>
      <c r="AT174" s="202" t="s">
        <v>224</v>
      </c>
      <c r="AU174" s="202" t="s">
        <v>84</v>
      </c>
      <c r="AY174" s="18" t="s">
        <v>140</v>
      </c>
      <c r="BE174" s="203">
        <f>IF(O174="základní",K174,0)</f>
        <v>0</v>
      </c>
      <c r="BF174" s="203">
        <f>IF(O174="snížená",K174,0)</f>
        <v>0</v>
      </c>
      <c r="BG174" s="203">
        <f>IF(O174="zákl. přenesená",K174,0)</f>
        <v>0</v>
      </c>
      <c r="BH174" s="203">
        <f>IF(O174="sníž. přenesená",K174,0)</f>
        <v>0</v>
      </c>
      <c r="BI174" s="203">
        <f>IF(O174="nulová",K174,0)</f>
        <v>0</v>
      </c>
      <c r="BJ174" s="18" t="s">
        <v>82</v>
      </c>
      <c r="BK174" s="203">
        <f>ROUND(P174*H174,2)</f>
        <v>0</v>
      </c>
      <c r="BL174" s="18" t="s">
        <v>191</v>
      </c>
      <c r="BM174" s="202" t="s">
        <v>262</v>
      </c>
    </row>
    <row r="175" spans="1:65" s="2" customFormat="1" ht="29.25">
      <c r="A175" s="35"/>
      <c r="B175" s="36"/>
      <c r="C175" s="37"/>
      <c r="D175" s="204" t="s">
        <v>148</v>
      </c>
      <c r="E175" s="37"/>
      <c r="F175" s="205" t="s">
        <v>1009</v>
      </c>
      <c r="G175" s="37"/>
      <c r="H175" s="37"/>
      <c r="I175" s="206"/>
      <c r="J175" s="206"/>
      <c r="K175" s="37"/>
      <c r="L175" s="37"/>
      <c r="M175" s="40"/>
      <c r="N175" s="207"/>
      <c r="O175" s="208"/>
      <c r="P175" s="72"/>
      <c r="Q175" s="72"/>
      <c r="R175" s="72"/>
      <c r="S175" s="72"/>
      <c r="T175" s="72"/>
      <c r="U175" s="72"/>
      <c r="V175" s="72"/>
      <c r="W175" s="72"/>
      <c r="X175" s="73"/>
      <c r="Y175" s="35"/>
      <c r="Z175" s="35"/>
      <c r="AA175" s="35"/>
      <c r="AB175" s="35"/>
      <c r="AC175" s="35"/>
      <c r="AD175" s="35"/>
      <c r="AE175" s="35"/>
      <c r="AT175" s="18" t="s">
        <v>148</v>
      </c>
      <c r="AU175" s="18" t="s">
        <v>84</v>
      </c>
    </row>
    <row r="176" spans="1:65" s="2" customFormat="1" ht="36">
      <c r="A176" s="35"/>
      <c r="B176" s="36"/>
      <c r="C176" s="252" t="s">
        <v>207</v>
      </c>
      <c r="D176" s="252" t="s">
        <v>224</v>
      </c>
      <c r="E176" s="253" t="s">
        <v>1010</v>
      </c>
      <c r="F176" s="254" t="s">
        <v>1011</v>
      </c>
      <c r="G176" s="255" t="s">
        <v>985</v>
      </c>
      <c r="H176" s="256">
        <v>16</v>
      </c>
      <c r="I176" s="257"/>
      <c r="J176" s="258"/>
      <c r="K176" s="259">
        <f>ROUND(P176*H176,2)</f>
        <v>0</v>
      </c>
      <c r="L176" s="254" t="s">
        <v>1</v>
      </c>
      <c r="M176" s="260"/>
      <c r="N176" s="261" t="s">
        <v>1</v>
      </c>
      <c r="O176" s="198" t="s">
        <v>37</v>
      </c>
      <c r="P176" s="199">
        <f>I176+J176</f>
        <v>0</v>
      </c>
      <c r="Q176" s="199">
        <f>ROUND(I176*H176,2)</f>
        <v>0</v>
      </c>
      <c r="R176" s="199">
        <f>ROUND(J176*H176,2)</f>
        <v>0</v>
      </c>
      <c r="S176" s="72"/>
      <c r="T176" s="200">
        <f>S176*H176</f>
        <v>0</v>
      </c>
      <c r="U176" s="200">
        <v>0</v>
      </c>
      <c r="V176" s="200">
        <f>U176*H176</f>
        <v>0</v>
      </c>
      <c r="W176" s="200">
        <v>0</v>
      </c>
      <c r="X176" s="201">
        <f>W176*H176</f>
        <v>0</v>
      </c>
      <c r="Y176" s="35"/>
      <c r="Z176" s="35"/>
      <c r="AA176" s="35"/>
      <c r="AB176" s="35"/>
      <c r="AC176" s="35"/>
      <c r="AD176" s="35"/>
      <c r="AE176" s="35"/>
      <c r="AR176" s="202" t="s">
        <v>232</v>
      </c>
      <c r="AT176" s="202" t="s">
        <v>224</v>
      </c>
      <c r="AU176" s="202" t="s">
        <v>84</v>
      </c>
      <c r="AY176" s="18" t="s">
        <v>140</v>
      </c>
      <c r="BE176" s="203">
        <f>IF(O176="základní",K176,0)</f>
        <v>0</v>
      </c>
      <c r="BF176" s="203">
        <f>IF(O176="snížená",K176,0)</f>
        <v>0</v>
      </c>
      <c r="BG176" s="203">
        <f>IF(O176="zákl. přenesená",K176,0)</f>
        <v>0</v>
      </c>
      <c r="BH176" s="203">
        <f>IF(O176="sníž. přenesená",K176,0)</f>
        <v>0</v>
      </c>
      <c r="BI176" s="203">
        <f>IF(O176="nulová",K176,0)</f>
        <v>0</v>
      </c>
      <c r="BJ176" s="18" t="s">
        <v>82</v>
      </c>
      <c r="BK176" s="203">
        <f>ROUND(P176*H176,2)</f>
        <v>0</v>
      </c>
      <c r="BL176" s="18" t="s">
        <v>191</v>
      </c>
      <c r="BM176" s="202" t="s">
        <v>267</v>
      </c>
    </row>
    <row r="177" spans="1:65" s="2" customFormat="1" ht="19.5">
      <c r="A177" s="35"/>
      <c r="B177" s="36"/>
      <c r="C177" s="37"/>
      <c r="D177" s="204" t="s">
        <v>148</v>
      </c>
      <c r="E177" s="37"/>
      <c r="F177" s="205" t="s">
        <v>1011</v>
      </c>
      <c r="G177" s="37"/>
      <c r="H177" s="37"/>
      <c r="I177" s="206"/>
      <c r="J177" s="206"/>
      <c r="K177" s="37"/>
      <c r="L177" s="37"/>
      <c r="M177" s="40"/>
      <c r="N177" s="207"/>
      <c r="O177" s="208"/>
      <c r="P177" s="72"/>
      <c r="Q177" s="72"/>
      <c r="R177" s="72"/>
      <c r="S177" s="72"/>
      <c r="T177" s="72"/>
      <c r="U177" s="72"/>
      <c r="V177" s="72"/>
      <c r="W177" s="72"/>
      <c r="X177" s="73"/>
      <c r="Y177" s="35"/>
      <c r="Z177" s="35"/>
      <c r="AA177" s="35"/>
      <c r="AB177" s="35"/>
      <c r="AC177" s="35"/>
      <c r="AD177" s="35"/>
      <c r="AE177" s="35"/>
      <c r="AT177" s="18" t="s">
        <v>148</v>
      </c>
      <c r="AU177" s="18" t="s">
        <v>84</v>
      </c>
    </row>
    <row r="178" spans="1:65" s="2" customFormat="1" ht="24">
      <c r="A178" s="35"/>
      <c r="B178" s="36"/>
      <c r="C178" s="190" t="s">
        <v>270</v>
      </c>
      <c r="D178" s="190" t="s">
        <v>142</v>
      </c>
      <c r="E178" s="191" t="s">
        <v>1012</v>
      </c>
      <c r="F178" s="192" t="s">
        <v>1013</v>
      </c>
      <c r="G178" s="193" t="s">
        <v>379</v>
      </c>
      <c r="H178" s="194">
        <v>8</v>
      </c>
      <c r="I178" s="195"/>
      <c r="J178" s="195"/>
      <c r="K178" s="196">
        <f>ROUND(P178*H178,2)</f>
        <v>0</v>
      </c>
      <c r="L178" s="192" t="s">
        <v>146</v>
      </c>
      <c r="M178" s="40"/>
      <c r="N178" s="197" t="s">
        <v>1</v>
      </c>
      <c r="O178" s="198" t="s">
        <v>37</v>
      </c>
      <c r="P178" s="199">
        <f>I178+J178</f>
        <v>0</v>
      </c>
      <c r="Q178" s="199">
        <f>ROUND(I178*H178,2)</f>
        <v>0</v>
      </c>
      <c r="R178" s="199">
        <f>ROUND(J178*H178,2)</f>
        <v>0</v>
      </c>
      <c r="S178" s="72"/>
      <c r="T178" s="200">
        <f>S178*H178</f>
        <v>0</v>
      </c>
      <c r="U178" s="200">
        <v>0</v>
      </c>
      <c r="V178" s="200">
        <f>U178*H178</f>
        <v>0</v>
      </c>
      <c r="W178" s="200">
        <v>0</v>
      </c>
      <c r="X178" s="201">
        <f>W178*H178</f>
        <v>0</v>
      </c>
      <c r="Y178" s="35"/>
      <c r="Z178" s="35"/>
      <c r="AA178" s="35"/>
      <c r="AB178" s="35"/>
      <c r="AC178" s="35"/>
      <c r="AD178" s="35"/>
      <c r="AE178" s="35"/>
      <c r="AR178" s="202" t="s">
        <v>191</v>
      </c>
      <c r="AT178" s="202" t="s">
        <v>142</v>
      </c>
      <c r="AU178" s="202" t="s">
        <v>84</v>
      </c>
      <c r="AY178" s="18" t="s">
        <v>140</v>
      </c>
      <c r="BE178" s="203">
        <f>IF(O178="základní",K178,0)</f>
        <v>0</v>
      </c>
      <c r="BF178" s="203">
        <f>IF(O178="snížená",K178,0)</f>
        <v>0</v>
      </c>
      <c r="BG178" s="203">
        <f>IF(O178="zákl. přenesená",K178,0)</f>
        <v>0</v>
      </c>
      <c r="BH178" s="203">
        <f>IF(O178="sníž. přenesená",K178,0)</f>
        <v>0</v>
      </c>
      <c r="BI178" s="203">
        <f>IF(O178="nulová",K178,0)</f>
        <v>0</v>
      </c>
      <c r="BJ178" s="18" t="s">
        <v>82</v>
      </c>
      <c r="BK178" s="203">
        <f>ROUND(P178*H178,2)</f>
        <v>0</v>
      </c>
      <c r="BL178" s="18" t="s">
        <v>191</v>
      </c>
      <c r="BM178" s="202" t="s">
        <v>273</v>
      </c>
    </row>
    <row r="179" spans="1:65" s="2" customFormat="1" ht="11.25">
      <c r="A179" s="35"/>
      <c r="B179" s="36"/>
      <c r="C179" s="37"/>
      <c r="D179" s="204" t="s">
        <v>148</v>
      </c>
      <c r="E179" s="37"/>
      <c r="F179" s="205" t="s">
        <v>1013</v>
      </c>
      <c r="G179" s="37"/>
      <c r="H179" s="37"/>
      <c r="I179" s="206"/>
      <c r="J179" s="206"/>
      <c r="K179" s="37"/>
      <c r="L179" s="37"/>
      <c r="M179" s="40"/>
      <c r="N179" s="207"/>
      <c r="O179" s="208"/>
      <c r="P179" s="72"/>
      <c r="Q179" s="72"/>
      <c r="R179" s="72"/>
      <c r="S179" s="72"/>
      <c r="T179" s="72"/>
      <c r="U179" s="72"/>
      <c r="V179" s="72"/>
      <c r="W179" s="72"/>
      <c r="X179" s="73"/>
      <c r="Y179" s="35"/>
      <c r="Z179" s="35"/>
      <c r="AA179" s="35"/>
      <c r="AB179" s="35"/>
      <c r="AC179" s="35"/>
      <c r="AD179" s="35"/>
      <c r="AE179" s="35"/>
      <c r="AT179" s="18" t="s">
        <v>148</v>
      </c>
      <c r="AU179" s="18" t="s">
        <v>84</v>
      </c>
    </row>
    <row r="180" spans="1:65" s="2" customFormat="1" ht="24">
      <c r="A180" s="35"/>
      <c r="B180" s="36"/>
      <c r="C180" s="252" t="s">
        <v>211</v>
      </c>
      <c r="D180" s="252" t="s">
        <v>224</v>
      </c>
      <c r="E180" s="253" t="s">
        <v>1014</v>
      </c>
      <c r="F180" s="254" t="s">
        <v>1015</v>
      </c>
      <c r="G180" s="255" t="s">
        <v>379</v>
      </c>
      <c r="H180" s="256">
        <v>8</v>
      </c>
      <c r="I180" s="257"/>
      <c r="J180" s="258"/>
      <c r="K180" s="259">
        <f>ROUND(P180*H180,2)</f>
        <v>0</v>
      </c>
      <c r="L180" s="254" t="s">
        <v>1</v>
      </c>
      <c r="M180" s="260"/>
      <c r="N180" s="261" t="s">
        <v>1</v>
      </c>
      <c r="O180" s="198" t="s">
        <v>37</v>
      </c>
      <c r="P180" s="199">
        <f>I180+J180</f>
        <v>0</v>
      </c>
      <c r="Q180" s="199">
        <f>ROUND(I180*H180,2)</f>
        <v>0</v>
      </c>
      <c r="R180" s="199">
        <f>ROUND(J180*H180,2)</f>
        <v>0</v>
      </c>
      <c r="S180" s="72"/>
      <c r="T180" s="200">
        <f>S180*H180</f>
        <v>0</v>
      </c>
      <c r="U180" s="200">
        <v>0</v>
      </c>
      <c r="V180" s="200">
        <f>U180*H180</f>
        <v>0</v>
      </c>
      <c r="W180" s="200">
        <v>0</v>
      </c>
      <c r="X180" s="201">
        <f>W180*H180</f>
        <v>0</v>
      </c>
      <c r="Y180" s="35"/>
      <c r="Z180" s="35"/>
      <c r="AA180" s="35"/>
      <c r="AB180" s="35"/>
      <c r="AC180" s="35"/>
      <c r="AD180" s="35"/>
      <c r="AE180" s="35"/>
      <c r="AR180" s="202" t="s">
        <v>232</v>
      </c>
      <c r="AT180" s="202" t="s">
        <v>224</v>
      </c>
      <c r="AU180" s="202" t="s">
        <v>84</v>
      </c>
      <c r="AY180" s="18" t="s">
        <v>140</v>
      </c>
      <c r="BE180" s="203">
        <f>IF(O180="základní",K180,0)</f>
        <v>0</v>
      </c>
      <c r="BF180" s="203">
        <f>IF(O180="snížená",K180,0)</f>
        <v>0</v>
      </c>
      <c r="BG180" s="203">
        <f>IF(O180="zákl. přenesená",K180,0)</f>
        <v>0</v>
      </c>
      <c r="BH180" s="203">
        <f>IF(O180="sníž. přenesená",K180,0)</f>
        <v>0</v>
      </c>
      <c r="BI180" s="203">
        <f>IF(O180="nulová",K180,0)</f>
        <v>0</v>
      </c>
      <c r="BJ180" s="18" t="s">
        <v>82</v>
      </c>
      <c r="BK180" s="203">
        <f>ROUND(P180*H180,2)</f>
        <v>0</v>
      </c>
      <c r="BL180" s="18" t="s">
        <v>191</v>
      </c>
      <c r="BM180" s="202" t="s">
        <v>276</v>
      </c>
    </row>
    <row r="181" spans="1:65" s="2" customFormat="1" ht="19.5">
      <c r="A181" s="35"/>
      <c r="B181" s="36"/>
      <c r="C181" s="37"/>
      <c r="D181" s="204" t="s">
        <v>148</v>
      </c>
      <c r="E181" s="37"/>
      <c r="F181" s="205" t="s">
        <v>1015</v>
      </c>
      <c r="G181" s="37"/>
      <c r="H181" s="37"/>
      <c r="I181" s="206"/>
      <c r="J181" s="206"/>
      <c r="K181" s="37"/>
      <c r="L181" s="37"/>
      <c r="M181" s="40"/>
      <c r="N181" s="207"/>
      <c r="O181" s="208"/>
      <c r="P181" s="72"/>
      <c r="Q181" s="72"/>
      <c r="R181" s="72"/>
      <c r="S181" s="72"/>
      <c r="T181" s="72"/>
      <c r="U181" s="72"/>
      <c r="V181" s="72"/>
      <c r="W181" s="72"/>
      <c r="X181" s="73"/>
      <c r="Y181" s="35"/>
      <c r="Z181" s="35"/>
      <c r="AA181" s="35"/>
      <c r="AB181" s="35"/>
      <c r="AC181" s="35"/>
      <c r="AD181" s="35"/>
      <c r="AE181" s="35"/>
      <c r="AT181" s="18" t="s">
        <v>148</v>
      </c>
      <c r="AU181" s="18" t="s">
        <v>84</v>
      </c>
    </row>
    <row r="182" spans="1:65" s="2" customFormat="1" ht="24.2" customHeight="1">
      <c r="A182" s="35"/>
      <c r="B182" s="36"/>
      <c r="C182" s="190" t="s">
        <v>277</v>
      </c>
      <c r="D182" s="190" t="s">
        <v>142</v>
      </c>
      <c r="E182" s="191" t="s">
        <v>1016</v>
      </c>
      <c r="F182" s="192" t="s">
        <v>1017</v>
      </c>
      <c r="G182" s="193" t="s">
        <v>379</v>
      </c>
      <c r="H182" s="194">
        <v>6</v>
      </c>
      <c r="I182" s="195"/>
      <c r="J182" s="195"/>
      <c r="K182" s="196">
        <f>ROUND(P182*H182,2)</f>
        <v>0</v>
      </c>
      <c r="L182" s="192" t="s">
        <v>146</v>
      </c>
      <c r="M182" s="40"/>
      <c r="N182" s="197" t="s">
        <v>1</v>
      </c>
      <c r="O182" s="198" t="s">
        <v>37</v>
      </c>
      <c r="P182" s="199">
        <f>I182+J182</f>
        <v>0</v>
      </c>
      <c r="Q182" s="199">
        <f>ROUND(I182*H182,2)</f>
        <v>0</v>
      </c>
      <c r="R182" s="199">
        <f>ROUND(J182*H182,2)</f>
        <v>0</v>
      </c>
      <c r="S182" s="72"/>
      <c r="T182" s="200">
        <f>S182*H182</f>
        <v>0</v>
      </c>
      <c r="U182" s="200">
        <v>0</v>
      </c>
      <c r="V182" s="200">
        <f>U182*H182</f>
        <v>0</v>
      </c>
      <c r="W182" s="200">
        <v>0</v>
      </c>
      <c r="X182" s="201">
        <f>W182*H182</f>
        <v>0</v>
      </c>
      <c r="Y182" s="35"/>
      <c r="Z182" s="35"/>
      <c r="AA182" s="35"/>
      <c r="AB182" s="35"/>
      <c r="AC182" s="35"/>
      <c r="AD182" s="35"/>
      <c r="AE182" s="35"/>
      <c r="AR182" s="202" t="s">
        <v>191</v>
      </c>
      <c r="AT182" s="202" t="s">
        <v>142</v>
      </c>
      <c r="AU182" s="202" t="s">
        <v>84</v>
      </c>
      <c r="AY182" s="18" t="s">
        <v>140</v>
      </c>
      <c r="BE182" s="203">
        <f>IF(O182="základní",K182,0)</f>
        <v>0</v>
      </c>
      <c r="BF182" s="203">
        <f>IF(O182="snížená",K182,0)</f>
        <v>0</v>
      </c>
      <c r="BG182" s="203">
        <f>IF(O182="zákl. přenesená",K182,0)</f>
        <v>0</v>
      </c>
      <c r="BH182" s="203">
        <f>IF(O182="sníž. přenesená",K182,0)</f>
        <v>0</v>
      </c>
      <c r="BI182" s="203">
        <f>IF(O182="nulová",K182,0)</f>
        <v>0</v>
      </c>
      <c r="BJ182" s="18" t="s">
        <v>82</v>
      </c>
      <c r="BK182" s="203">
        <f>ROUND(P182*H182,2)</f>
        <v>0</v>
      </c>
      <c r="BL182" s="18" t="s">
        <v>191</v>
      </c>
      <c r="BM182" s="202" t="s">
        <v>280</v>
      </c>
    </row>
    <row r="183" spans="1:65" s="2" customFormat="1" ht="11.25">
      <c r="A183" s="35"/>
      <c r="B183" s="36"/>
      <c r="C183" s="37"/>
      <c r="D183" s="204" t="s">
        <v>148</v>
      </c>
      <c r="E183" s="37"/>
      <c r="F183" s="205" t="s">
        <v>1017</v>
      </c>
      <c r="G183" s="37"/>
      <c r="H183" s="37"/>
      <c r="I183" s="206"/>
      <c r="J183" s="206"/>
      <c r="K183" s="37"/>
      <c r="L183" s="37"/>
      <c r="M183" s="40"/>
      <c r="N183" s="207"/>
      <c r="O183" s="208"/>
      <c r="P183" s="72"/>
      <c r="Q183" s="72"/>
      <c r="R183" s="72"/>
      <c r="S183" s="72"/>
      <c r="T183" s="72"/>
      <c r="U183" s="72"/>
      <c r="V183" s="72"/>
      <c r="W183" s="72"/>
      <c r="X183" s="73"/>
      <c r="Y183" s="35"/>
      <c r="Z183" s="35"/>
      <c r="AA183" s="35"/>
      <c r="AB183" s="35"/>
      <c r="AC183" s="35"/>
      <c r="AD183" s="35"/>
      <c r="AE183" s="35"/>
      <c r="AT183" s="18" t="s">
        <v>148</v>
      </c>
      <c r="AU183" s="18" t="s">
        <v>84</v>
      </c>
    </row>
    <row r="184" spans="1:65" s="2" customFormat="1" ht="36">
      <c r="A184" s="35"/>
      <c r="B184" s="36"/>
      <c r="C184" s="252" t="s">
        <v>220</v>
      </c>
      <c r="D184" s="252" t="s">
        <v>224</v>
      </c>
      <c r="E184" s="253" t="s">
        <v>1018</v>
      </c>
      <c r="F184" s="254" t="s">
        <v>1019</v>
      </c>
      <c r="G184" s="255" t="s">
        <v>985</v>
      </c>
      <c r="H184" s="256">
        <v>6</v>
      </c>
      <c r="I184" s="257"/>
      <c r="J184" s="258"/>
      <c r="K184" s="259">
        <f>ROUND(P184*H184,2)</f>
        <v>0</v>
      </c>
      <c r="L184" s="254" t="s">
        <v>1</v>
      </c>
      <c r="M184" s="260"/>
      <c r="N184" s="261" t="s">
        <v>1</v>
      </c>
      <c r="O184" s="198" t="s">
        <v>37</v>
      </c>
      <c r="P184" s="199">
        <f>I184+J184</f>
        <v>0</v>
      </c>
      <c r="Q184" s="199">
        <f>ROUND(I184*H184,2)</f>
        <v>0</v>
      </c>
      <c r="R184" s="199">
        <f>ROUND(J184*H184,2)</f>
        <v>0</v>
      </c>
      <c r="S184" s="72"/>
      <c r="T184" s="200">
        <f>S184*H184</f>
        <v>0</v>
      </c>
      <c r="U184" s="200">
        <v>0</v>
      </c>
      <c r="V184" s="200">
        <f>U184*H184</f>
        <v>0</v>
      </c>
      <c r="W184" s="200">
        <v>0</v>
      </c>
      <c r="X184" s="201">
        <f>W184*H184</f>
        <v>0</v>
      </c>
      <c r="Y184" s="35"/>
      <c r="Z184" s="35"/>
      <c r="AA184" s="35"/>
      <c r="AB184" s="35"/>
      <c r="AC184" s="35"/>
      <c r="AD184" s="35"/>
      <c r="AE184" s="35"/>
      <c r="AR184" s="202" t="s">
        <v>232</v>
      </c>
      <c r="AT184" s="202" t="s">
        <v>224</v>
      </c>
      <c r="AU184" s="202" t="s">
        <v>84</v>
      </c>
      <c r="AY184" s="18" t="s">
        <v>140</v>
      </c>
      <c r="BE184" s="203">
        <f>IF(O184="základní",K184,0)</f>
        <v>0</v>
      </c>
      <c r="BF184" s="203">
        <f>IF(O184="snížená",K184,0)</f>
        <v>0</v>
      </c>
      <c r="BG184" s="203">
        <f>IF(O184="zákl. přenesená",K184,0)</f>
        <v>0</v>
      </c>
      <c r="BH184" s="203">
        <f>IF(O184="sníž. přenesená",K184,0)</f>
        <v>0</v>
      </c>
      <c r="BI184" s="203">
        <f>IF(O184="nulová",K184,0)</f>
        <v>0</v>
      </c>
      <c r="BJ184" s="18" t="s">
        <v>82</v>
      </c>
      <c r="BK184" s="203">
        <f>ROUND(P184*H184,2)</f>
        <v>0</v>
      </c>
      <c r="BL184" s="18" t="s">
        <v>191</v>
      </c>
      <c r="BM184" s="202" t="s">
        <v>283</v>
      </c>
    </row>
    <row r="185" spans="1:65" s="2" customFormat="1" ht="19.5">
      <c r="A185" s="35"/>
      <c r="B185" s="36"/>
      <c r="C185" s="37"/>
      <c r="D185" s="204" t="s">
        <v>148</v>
      </c>
      <c r="E185" s="37"/>
      <c r="F185" s="205" t="s">
        <v>1019</v>
      </c>
      <c r="G185" s="37"/>
      <c r="H185" s="37"/>
      <c r="I185" s="206"/>
      <c r="J185" s="206"/>
      <c r="K185" s="37"/>
      <c r="L185" s="37"/>
      <c r="M185" s="40"/>
      <c r="N185" s="207"/>
      <c r="O185" s="208"/>
      <c r="P185" s="72"/>
      <c r="Q185" s="72"/>
      <c r="R185" s="72"/>
      <c r="S185" s="72"/>
      <c r="T185" s="72"/>
      <c r="U185" s="72"/>
      <c r="V185" s="72"/>
      <c r="W185" s="72"/>
      <c r="X185" s="73"/>
      <c r="Y185" s="35"/>
      <c r="Z185" s="35"/>
      <c r="AA185" s="35"/>
      <c r="AB185" s="35"/>
      <c r="AC185" s="35"/>
      <c r="AD185" s="35"/>
      <c r="AE185" s="35"/>
      <c r="AT185" s="18" t="s">
        <v>148</v>
      </c>
      <c r="AU185" s="18" t="s">
        <v>84</v>
      </c>
    </row>
    <row r="186" spans="1:65" s="2" customFormat="1" ht="36">
      <c r="A186" s="35"/>
      <c r="B186" s="36"/>
      <c r="C186" s="252" t="s">
        <v>284</v>
      </c>
      <c r="D186" s="252" t="s">
        <v>224</v>
      </c>
      <c r="E186" s="253" t="s">
        <v>1020</v>
      </c>
      <c r="F186" s="254" t="s">
        <v>1021</v>
      </c>
      <c r="G186" s="255" t="s">
        <v>985</v>
      </c>
      <c r="H186" s="256">
        <v>6</v>
      </c>
      <c r="I186" s="257"/>
      <c r="J186" s="258"/>
      <c r="K186" s="259">
        <f>ROUND(P186*H186,2)</f>
        <v>0</v>
      </c>
      <c r="L186" s="254" t="s">
        <v>1</v>
      </c>
      <c r="M186" s="260"/>
      <c r="N186" s="261" t="s">
        <v>1</v>
      </c>
      <c r="O186" s="198" t="s">
        <v>37</v>
      </c>
      <c r="P186" s="199">
        <f>I186+J186</f>
        <v>0</v>
      </c>
      <c r="Q186" s="199">
        <f>ROUND(I186*H186,2)</f>
        <v>0</v>
      </c>
      <c r="R186" s="199">
        <f>ROUND(J186*H186,2)</f>
        <v>0</v>
      </c>
      <c r="S186" s="72"/>
      <c r="T186" s="200">
        <f>S186*H186</f>
        <v>0</v>
      </c>
      <c r="U186" s="200">
        <v>0</v>
      </c>
      <c r="V186" s="200">
        <f>U186*H186</f>
        <v>0</v>
      </c>
      <c r="W186" s="200">
        <v>0</v>
      </c>
      <c r="X186" s="201">
        <f>W186*H186</f>
        <v>0</v>
      </c>
      <c r="Y186" s="35"/>
      <c r="Z186" s="35"/>
      <c r="AA186" s="35"/>
      <c r="AB186" s="35"/>
      <c r="AC186" s="35"/>
      <c r="AD186" s="35"/>
      <c r="AE186" s="35"/>
      <c r="AR186" s="202" t="s">
        <v>232</v>
      </c>
      <c r="AT186" s="202" t="s">
        <v>224</v>
      </c>
      <c r="AU186" s="202" t="s">
        <v>84</v>
      </c>
      <c r="AY186" s="18" t="s">
        <v>140</v>
      </c>
      <c r="BE186" s="203">
        <f>IF(O186="základní",K186,0)</f>
        <v>0</v>
      </c>
      <c r="BF186" s="203">
        <f>IF(O186="snížená",K186,0)</f>
        <v>0</v>
      </c>
      <c r="BG186" s="203">
        <f>IF(O186="zákl. přenesená",K186,0)</f>
        <v>0</v>
      </c>
      <c r="BH186" s="203">
        <f>IF(O186="sníž. přenesená",K186,0)</f>
        <v>0</v>
      </c>
      <c r="BI186" s="203">
        <f>IF(O186="nulová",K186,0)</f>
        <v>0</v>
      </c>
      <c r="BJ186" s="18" t="s">
        <v>82</v>
      </c>
      <c r="BK186" s="203">
        <f>ROUND(P186*H186,2)</f>
        <v>0</v>
      </c>
      <c r="BL186" s="18" t="s">
        <v>191</v>
      </c>
      <c r="BM186" s="202" t="s">
        <v>287</v>
      </c>
    </row>
    <row r="187" spans="1:65" s="2" customFormat="1" ht="29.25">
      <c r="A187" s="35"/>
      <c r="B187" s="36"/>
      <c r="C187" s="37"/>
      <c r="D187" s="204" t="s">
        <v>148</v>
      </c>
      <c r="E187" s="37"/>
      <c r="F187" s="205" t="s">
        <v>1021</v>
      </c>
      <c r="G187" s="37"/>
      <c r="H187" s="37"/>
      <c r="I187" s="206"/>
      <c r="J187" s="206"/>
      <c r="K187" s="37"/>
      <c r="L187" s="37"/>
      <c r="M187" s="40"/>
      <c r="N187" s="207"/>
      <c r="O187" s="208"/>
      <c r="P187" s="72"/>
      <c r="Q187" s="72"/>
      <c r="R187" s="72"/>
      <c r="S187" s="72"/>
      <c r="T187" s="72"/>
      <c r="U187" s="72"/>
      <c r="V187" s="72"/>
      <c r="W187" s="72"/>
      <c r="X187" s="73"/>
      <c r="Y187" s="35"/>
      <c r="Z187" s="35"/>
      <c r="AA187" s="35"/>
      <c r="AB187" s="35"/>
      <c r="AC187" s="35"/>
      <c r="AD187" s="35"/>
      <c r="AE187" s="35"/>
      <c r="AT187" s="18" t="s">
        <v>148</v>
      </c>
      <c r="AU187" s="18" t="s">
        <v>84</v>
      </c>
    </row>
    <row r="188" spans="1:65" s="2" customFormat="1" ht="36">
      <c r="A188" s="35"/>
      <c r="B188" s="36"/>
      <c r="C188" s="252" t="s">
        <v>223</v>
      </c>
      <c r="D188" s="252" t="s">
        <v>224</v>
      </c>
      <c r="E188" s="253" t="s">
        <v>1022</v>
      </c>
      <c r="F188" s="254" t="s">
        <v>1023</v>
      </c>
      <c r="G188" s="255" t="s">
        <v>985</v>
      </c>
      <c r="H188" s="256">
        <v>6</v>
      </c>
      <c r="I188" s="257"/>
      <c r="J188" s="258"/>
      <c r="K188" s="259">
        <f>ROUND(P188*H188,2)</f>
        <v>0</v>
      </c>
      <c r="L188" s="254" t="s">
        <v>1</v>
      </c>
      <c r="M188" s="260"/>
      <c r="N188" s="261" t="s">
        <v>1</v>
      </c>
      <c r="O188" s="198" t="s">
        <v>37</v>
      </c>
      <c r="P188" s="199">
        <f>I188+J188</f>
        <v>0</v>
      </c>
      <c r="Q188" s="199">
        <f>ROUND(I188*H188,2)</f>
        <v>0</v>
      </c>
      <c r="R188" s="199">
        <f>ROUND(J188*H188,2)</f>
        <v>0</v>
      </c>
      <c r="S188" s="72"/>
      <c r="T188" s="200">
        <f>S188*H188</f>
        <v>0</v>
      </c>
      <c r="U188" s="200">
        <v>0</v>
      </c>
      <c r="V188" s="200">
        <f>U188*H188</f>
        <v>0</v>
      </c>
      <c r="W188" s="200">
        <v>0</v>
      </c>
      <c r="X188" s="201">
        <f>W188*H188</f>
        <v>0</v>
      </c>
      <c r="Y188" s="35"/>
      <c r="Z188" s="35"/>
      <c r="AA188" s="35"/>
      <c r="AB188" s="35"/>
      <c r="AC188" s="35"/>
      <c r="AD188" s="35"/>
      <c r="AE188" s="35"/>
      <c r="AR188" s="202" t="s">
        <v>232</v>
      </c>
      <c r="AT188" s="202" t="s">
        <v>224</v>
      </c>
      <c r="AU188" s="202" t="s">
        <v>84</v>
      </c>
      <c r="AY188" s="18" t="s">
        <v>140</v>
      </c>
      <c r="BE188" s="203">
        <f>IF(O188="základní",K188,0)</f>
        <v>0</v>
      </c>
      <c r="BF188" s="203">
        <f>IF(O188="snížená",K188,0)</f>
        <v>0</v>
      </c>
      <c r="BG188" s="203">
        <f>IF(O188="zákl. přenesená",K188,0)</f>
        <v>0</v>
      </c>
      <c r="BH188" s="203">
        <f>IF(O188="sníž. přenesená",K188,0)</f>
        <v>0</v>
      </c>
      <c r="BI188" s="203">
        <f>IF(O188="nulová",K188,0)</f>
        <v>0</v>
      </c>
      <c r="BJ188" s="18" t="s">
        <v>82</v>
      </c>
      <c r="BK188" s="203">
        <f>ROUND(P188*H188,2)</f>
        <v>0</v>
      </c>
      <c r="BL188" s="18" t="s">
        <v>191</v>
      </c>
      <c r="BM188" s="202" t="s">
        <v>294</v>
      </c>
    </row>
    <row r="189" spans="1:65" s="2" customFormat="1" ht="19.5">
      <c r="A189" s="35"/>
      <c r="B189" s="36"/>
      <c r="C189" s="37"/>
      <c r="D189" s="204" t="s">
        <v>148</v>
      </c>
      <c r="E189" s="37"/>
      <c r="F189" s="205" t="s">
        <v>1023</v>
      </c>
      <c r="G189" s="37"/>
      <c r="H189" s="37"/>
      <c r="I189" s="206"/>
      <c r="J189" s="206"/>
      <c r="K189" s="37"/>
      <c r="L189" s="37"/>
      <c r="M189" s="40"/>
      <c r="N189" s="207"/>
      <c r="O189" s="208"/>
      <c r="P189" s="72"/>
      <c r="Q189" s="72"/>
      <c r="R189" s="72"/>
      <c r="S189" s="72"/>
      <c r="T189" s="72"/>
      <c r="U189" s="72"/>
      <c r="V189" s="72"/>
      <c r="W189" s="72"/>
      <c r="X189" s="73"/>
      <c r="Y189" s="35"/>
      <c r="Z189" s="35"/>
      <c r="AA189" s="35"/>
      <c r="AB189" s="35"/>
      <c r="AC189" s="35"/>
      <c r="AD189" s="35"/>
      <c r="AE189" s="35"/>
      <c r="AT189" s="18" t="s">
        <v>148</v>
      </c>
      <c r="AU189" s="18" t="s">
        <v>84</v>
      </c>
    </row>
    <row r="190" spans="1:65" s="2" customFormat="1" ht="24">
      <c r="A190" s="35"/>
      <c r="B190" s="36"/>
      <c r="C190" s="190" t="s">
        <v>297</v>
      </c>
      <c r="D190" s="190" t="s">
        <v>142</v>
      </c>
      <c r="E190" s="191" t="s">
        <v>1024</v>
      </c>
      <c r="F190" s="192" t="s">
        <v>1025</v>
      </c>
      <c r="G190" s="193" t="s">
        <v>379</v>
      </c>
      <c r="H190" s="194">
        <v>1</v>
      </c>
      <c r="I190" s="195"/>
      <c r="J190" s="195"/>
      <c r="K190" s="196">
        <f>ROUND(P190*H190,2)</f>
        <v>0</v>
      </c>
      <c r="L190" s="192" t="s">
        <v>146</v>
      </c>
      <c r="M190" s="40"/>
      <c r="N190" s="197" t="s">
        <v>1</v>
      </c>
      <c r="O190" s="198" t="s">
        <v>37</v>
      </c>
      <c r="P190" s="199">
        <f>I190+J190</f>
        <v>0</v>
      </c>
      <c r="Q190" s="199">
        <f>ROUND(I190*H190,2)</f>
        <v>0</v>
      </c>
      <c r="R190" s="199">
        <f>ROUND(J190*H190,2)</f>
        <v>0</v>
      </c>
      <c r="S190" s="72"/>
      <c r="T190" s="200">
        <f>S190*H190</f>
        <v>0</v>
      </c>
      <c r="U190" s="200">
        <v>0</v>
      </c>
      <c r="V190" s="200">
        <f>U190*H190</f>
        <v>0</v>
      </c>
      <c r="W190" s="200">
        <v>0</v>
      </c>
      <c r="X190" s="201">
        <f>W190*H190</f>
        <v>0</v>
      </c>
      <c r="Y190" s="35"/>
      <c r="Z190" s="35"/>
      <c r="AA190" s="35"/>
      <c r="AB190" s="35"/>
      <c r="AC190" s="35"/>
      <c r="AD190" s="35"/>
      <c r="AE190" s="35"/>
      <c r="AR190" s="202" t="s">
        <v>191</v>
      </c>
      <c r="AT190" s="202" t="s">
        <v>142</v>
      </c>
      <c r="AU190" s="202" t="s">
        <v>84</v>
      </c>
      <c r="AY190" s="18" t="s">
        <v>140</v>
      </c>
      <c r="BE190" s="203">
        <f>IF(O190="základní",K190,0)</f>
        <v>0</v>
      </c>
      <c r="BF190" s="203">
        <f>IF(O190="snížená",K190,0)</f>
        <v>0</v>
      </c>
      <c r="BG190" s="203">
        <f>IF(O190="zákl. přenesená",K190,0)</f>
        <v>0</v>
      </c>
      <c r="BH190" s="203">
        <f>IF(O190="sníž. přenesená",K190,0)</f>
        <v>0</v>
      </c>
      <c r="BI190" s="203">
        <f>IF(O190="nulová",K190,0)</f>
        <v>0</v>
      </c>
      <c r="BJ190" s="18" t="s">
        <v>82</v>
      </c>
      <c r="BK190" s="203">
        <f>ROUND(P190*H190,2)</f>
        <v>0</v>
      </c>
      <c r="BL190" s="18" t="s">
        <v>191</v>
      </c>
      <c r="BM190" s="202" t="s">
        <v>300</v>
      </c>
    </row>
    <row r="191" spans="1:65" s="2" customFormat="1" ht="11.25">
      <c r="A191" s="35"/>
      <c r="B191" s="36"/>
      <c r="C191" s="37"/>
      <c r="D191" s="204" t="s">
        <v>148</v>
      </c>
      <c r="E191" s="37"/>
      <c r="F191" s="205" t="s">
        <v>1025</v>
      </c>
      <c r="G191" s="37"/>
      <c r="H191" s="37"/>
      <c r="I191" s="206"/>
      <c r="J191" s="206"/>
      <c r="K191" s="37"/>
      <c r="L191" s="37"/>
      <c r="M191" s="40"/>
      <c r="N191" s="207"/>
      <c r="O191" s="208"/>
      <c r="P191" s="72"/>
      <c r="Q191" s="72"/>
      <c r="R191" s="72"/>
      <c r="S191" s="72"/>
      <c r="T191" s="72"/>
      <c r="U191" s="72"/>
      <c r="V191" s="72"/>
      <c r="W191" s="72"/>
      <c r="X191" s="73"/>
      <c r="Y191" s="35"/>
      <c r="Z191" s="35"/>
      <c r="AA191" s="35"/>
      <c r="AB191" s="35"/>
      <c r="AC191" s="35"/>
      <c r="AD191" s="35"/>
      <c r="AE191" s="35"/>
      <c r="AT191" s="18" t="s">
        <v>148</v>
      </c>
      <c r="AU191" s="18" t="s">
        <v>84</v>
      </c>
    </row>
    <row r="192" spans="1:65" s="12" customFormat="1" ht="22.9" customHeight="1">
      <c r="B192" s="173"/>
      <c r="C192" s="174"/>
      <c r="D192" s="175" t="s">
        <v>73</v>
      </c>
      <c r="E192" s="188" t="s">
        <v>1026</v>
      </c>
      <c r="F192" s="188" t="s">
        <v>1027</v>
      </c>
      <c r="G192" s="174"/>
      <c r="H192" s="174"/>
      <c r="I192" s="177"/>
      <c r="J192" s="177"/>
      <c r="K192" s="189">
        <f>BK192</f>
        <v>0</v>
      </c>
      <c r="L192" s="174"/>
      <c r="M192" s="179"/>
      <c r="N192" s="180"/>
      <c r="O192" s="181"/>
      <c r="P192" s="181"/>
      <c r="Q192" s="182">
        <f>SUM(Q193:Q196)</f>
        <v>0</v>
      </c>
      <c r="R192" s="182">
        <f>SUM(R193:R196)</f>
        <v>0</v>
      </c>
      <c r="S192" s="181"/>
      <c r="T192" s="183">
        <f>SUM(T193:T196)</f>
        <v>0</v>
      </c>
      <c r="U192" s="181"/>
      <c r="V192" s="183">
        <f>SUM(V193:V196)</f>
        <v>0</v>
      </c>
      <c r="W192" s="181"/>
      <c r="X192" s="184">
        <f>SUM(X193:X196)</f>
        <v>0</v>
      </c>
      <c r="AR192" s="185" t="s">
        <v>84</v>
      </c>
      <c r="AT192" s="186" t="s">
        <v>73</v>
      </c>
      <c r="AU192" s="186" t="s">
        <v>82</v>
      </c>
      <c r="AY192" s="185" t="s">
        <v>140</v>
      </c>
      <c r="BK192" s="187">
        <f>SUM(BK193:BK196)</f>
        <v>0</v>
      </c>
    </row>
    <row r="193" spans="1:65" s="2" customFormat="1" ht="24">
      <c r="A193" s="35"/>
      <c r="B193" s="36"/>
      <c r="C193" s="252" t="s">
        <v>227</v>
      </c>
      <c r="D193" s="252" t="s">
        <v>224</v>
      </c>
      <c r="E193" s="253" t="s">
        <v>1028</v>
      </c>
      <c r="F193" s="254" t="s">
        <v>1029</v>
      </c>
      <c r="G193" s="255" t="s">
        <v>985</v>
      </c>
      <c r="H193" s="256">
        <v>1</v>
      </c>
      <c r="I193" s="257"/>
      <c r="J193" s="258"/>
      <c r="K193" s="259">
        <f>ROUND(P193*H193,2)</f>
        <v>0</v>
      </c>
      <c r="L193" s="254" t="s">
        <v>1</v>
      </c>
      <c r="M193" s="260"/>
      <c r="N193" s="261" t="s">
        <v>1</v>
      </c>
      <c r="O193" s="198" t="s">
        <v>37</v>
      </c>
      <c r="P193" s="199">
        <f>I193+J193</f>
        <v>0</v>
      </c>
      <c r="Q193" s="199">
        <f>ROUND(I193*H193,2)</f>
        <v>0</v>
      </c>
      <c r="R193" s="199">
        <f>ROUND(J193*H193,2)</f>
        <v>0</v>
      </c>
      <c r="S193" s="72"/>
      <c r="T193" s="200">
        <f>S193*H193</f>
        <v>0</v>
      </c>
      <c r="U193" s="200">
        <v>0</v>
      </c>
      <c r="V193" s="200">
        <f>U193*H193</f>
        <v>0</v>
      </c>
      <c r="W193" s="200">
        <v>0</v>
      </c>
      <c r="X193" s="201">
        <f>W193*H193</f>
        <v>0</v>
      </c>
      <c r="Y193" s="35"/>
      <c r="Z193" s="35"/>
      <c r="AA193" s="35"/>
      <c r="AB193" s="35"/>
      <c r="AC193" s="35"/>
      <c r="AD193" s="35"/>
      <c r="AE193" s="35"/>
      <c r="AR193" s="202" t="s">
        <v>232</v>
      </c>
      <c r="AT193" s="202" t="s">
        <v>224</v>
      </c>
      <c r="AU193" s="202" t="s">
        <v>84</v>
      </c>
      <c r="AY193" s="18" t="s">
        <v>140</v>
      </c>
      <c r="BE193" s="203">
        <f>IF(O193="základní",K193,0)</f>
        <v>0</v>
      </c>
      <c r="BF193" s="203">
        <f>IF(O193="snížená",K193,0)</f>
        <v>0</v>
      </c>
      <c r="BG193" s="203">
        <f>IF(O193="zákl. přenesená",K193,0)</f>
        <v>0</v>
      </c>
      <c r="BH193" s="203">
        <f>IF(O193="sníž. přenesená",K193,0)</f>
        <v>0</v>
      </c>
      <c r="BI193" s="203">
        <f>IF(O193="nulová",K193,0)</f>
        <v>0</v>
      </c>
      <c r="BJ193" s="18" t="s">
        <v>82</v>
      </c>
      <c r="BK193" s="203">
        <f>ROUND(P193*H193,2)</f>
        <v>0</v>
      </c>
      <c r="BL193" s="18" t="s">
        <v>191</v>
      </c>
      <c r="BM193" s="202" t="s">
        <v>304</v>
      </c>
    </row>
    <row r="194" spans="1:65" s="2" customFormat="1" ht="19.5">
      <c r="A194" s="35"/>
      <c r="B194" s="36"/>
      <c r="C194" s="37"/>
      <c r="D194" s="204" t="s">
        <v>148</v>
      </c>
      <c r="E194" s="37"/>
      <c r="F194" s="205" t="s">
        <v>1029</v>
      </c>
      <c r="G194" s="37"/>
      <c r="H194" s="37"/>
      <c r="I194" s="206"/>
      <c r="J194" s="206"/>
      <c r="K194" s="37"/>
      <c r="L194" s="37"/>
      <c r="M194" s="40"/>
      <c r="N194" s="207"/>
      <c r="O194" s="208"/>
      <c r="P194" s="72"/>
      <c r="Q194" s="72"/>
      <c r="R194" s="72"/>
      <c r="S194" s="72"/>
      <c r="T194" s="72"/>
      <c r="U194" s="72"/>
      <c r="V194" s="72"/>
      <c r="W194" s="72"/>
      <c r="X194" s="73"/>
      <c r="Y194" s="35"/>
      <c r="Z194" s="35"/>
      <c r="AA194" s="35"/>
      <c r="AB194" s="35"/>
      <c r="AC194" s="35"/>
      <c r="AD194" s="35"/>
      <c r="AE194" s="35"/>
      <c r="AT194" s="18" t="s">
        <v>148</v>
      </c>
      <c r="AU194" s="18" t="s">
        <v>84</v>
      </c>
    </row>
    <row r="195" spans="1:65" s="2" customFormat="1" ht="24">
      <c r="A195" s="35"/>
      <c r="B195" s="36"/>
      <c r="C195" s="190" t="s">
        <v>307</v>
      </c>
      <c r="D195" s="190" t="s">
        <v>142</v>
      </c>
      <c r="E195" s="191" t="s">
        <v>1030</v>
      </c>
      <c r="F195" s="192" t="s">
        <v>1031</v>
      </c>
      <c r="G195" s="193" t="s">
        <v>985</v>
      </c>
      <c r="H195" s="194">
        <v>1</v>
      </c>
      <c r="I195" s="195"/>
      <c r="J195" s="195"/>
      <c r="K195" s="196">
        <f>ROUND(P195*H195,2)</f>
        <v>0</v>
      </c>
      <c r="L195" s="192" t="s">
        <v>1</v>
      </c>
      <c r="M195" s="40"/>
      <c r="N195" s="197" t="s">
        <v>1</v>
      </c>
      <c r="O195" s="198" t="s">
        <v>37</v>
      </c>
      <c r="P195" s="199">
        <f>I195+J195</f>
        <v>0</v>
      </c>
      <c r="Q195" s="199">
        <f>ROUND(I195*H195,2)</f>
        <v>0</v>
      </c>
      <c r="R195" s="199">
        <f>ROUND(J195*H195,2)</f>
        <v>0</v>
      </c>
      <c r="S195" s="72"/>
      <c r="T195" s="200">
        <f>S195*H195</f>
        <v>0</v>
      </c>
      <c r="U195" s="200">
        <v>0</v>
      </c>
      <c r="V195" s="200">
        <f>U195*H195</f>
        <v>0</v>
      </c>
      <c r="W195" s="200">
        <v>0</v>
      </c>
      <c r="X195" s="201">
        <f>W195*H195</f>
        <v>0</v>
      </c>
      <c r="Y195" s="35"/>
      <c r="Z195" s="35"/>
      <c r="AA195" s="35"/>
      <c r="AB195" s="35"/>
      <c r="AC195" s="35"/>
      <c r="AD195" s="35"/>
      <c r="AE195" s="35"/>
      <c r="AR195" s="202" t="s">
        <v>191</v>
      </c>
      <c r="AT195" s="202" t="s">
        <v>142</v>
      </c>
      <c r="AU195" s="202" t="s">
        <v>84</v>
      </c>
      <c r="AY195" s="18" t="s">
        <v>140</v>
      </c>
      <c r="BE195" s="203">
        <f>IF(O195="základní",K195,0)</f>
        <v>0</v>
      </c>
      <c r="BF195" s="203">
        <f>IF(O195="snížená",K195,0)</f>
        <v>0</v>
      </c>
      <c r="BG195" s="203">
        <f>IF(O195="zákl. přenesená",K195,0)</f>
        <v>0</v>
      </c>
      <c r="BH195" s="203">
        <f>IF(O195="sníž. přenesená",K195,0)</f>
        <v>0</v>
      </c>
      <c r="BI195" s="203">
        <f>IF(O195="nulová",K195,0)</f>
        <v>0</v>
      </c>
      <c r="BJ195" s="18" t="s">
        <v>82</v>
      </c>
      <c r="BK195" s="203">
        <f>ROUND(P195*H195,2)</f>
        <v>0</v>
      </c>
      <c r="BL195" s="18" t="s">
        <v>191</v>
      </c>
      <c r="BM195" s="202" t="s">
        <v>310</v>
      </c>
    </row>
    <row r="196" spans="1:65" s="2" customFormat="1" ht="19.5">
      <c r="A196" s="35"/>
      <c r="B196" s="36"/>
      <c r="C196" s="37"/>
      <c r="D196" s="204" t="s">
        <v>148</v>
      </c>
      <c r="E196" s="37"/>
      <c r="F196" s="205" t="s">
        <v>1031</v>
      </c>
      <c r="G196" s="37"/>
      <c r="H196" s="37"/>
      <c r="I196" s="206"/>
      <c r="J196" s="206"/>
      <c r="K196" s="37"/>
      <c r="L196" s="37"/>
      <c r="M196" s="40"/>
      <c r="N196" s="266"/>
      <c r="O196" s="267"/>
      <c r="P196" s="268"/>
      <c r="Q196" s="268"/>
      <c r="R196" s="268"/>
      <c r="S196" s="268"/>
      <c r="T196" s="268"/>
      <c r="U196" s="268"/>
      <c r="V196" s="268"/>
      <c r="W196" s="268"/>
      <c r="X196" s="269"/>
      <c r="Y196" s="35"/>
      <c r="Z196" s="35"/>
      <c r="AA196" s="35"/>
      <c r="AB196" s="35"/>
      <c r="AC196" s="35"/>
      <c r="AD196" s="35"/>
      <c r="AE196" s="35"/>
      <c r="AT196" s="18" t="s">
        <v>148</v>
      </c>
      <c r="AU196" s="18" t="s">
        <v>84</v>
      </c>
    </row>
    <row r="197" spans="1:65" s="2" customFormat="1" ht="6.95" customHeight="1">
      <c r="A197" s="35"/>
      <c r="B197" s="55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40"/>
      <c r="N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algorithmName="SHA-512" hashValue="nwigpONFGdF/MlkAIxZBgjL3cxgeKUBTQSEqrHy4Ven7prSj2rdKp1EaYOZtwPO2BvefbXNzGrZXeeVlF9kh9g==" saltValue="XI3tQm42AU/Ylw5oSSeYWnLdCWJtQVGoQIA7Y78DPXplhIdh7OCButuqAQ/17zld3+4nhfsG0+5W0p8ZRN0UWQ==" spinCount="100000" sheet="1" objects="1" scenarios="1" formatColumns="0" formatRows="0" autoFilter="0"/>
  <autoFilter ref="C121:L196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T2" s="18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21"/>
      <c r="AT3" s="18" t="s">
        <v>84</v>
      </c>
    </row>
    <row r="4" spans="1:46" s="1" customFormat="1" ht="24.95" customHeight="1">
      <c r="B4" s="21"/>
      <c r="D4" s="112" t="s">
        <v>91</v>
      </c>
      <c r="M4" s="21"/>
      <c r="N4" s="113" t="s">
        <v>11</v>
      </c>
      <c r="AT4" s="18" t="s">
        <v>4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114" t="s">
        <v>17</v>
      </c>
      <c r="M6" s="21"/>
    </row>
    <row r="7" spans="1:46" s="1" customFormat="1" ht="16.5" customHeight="1">
      <c r="B7" s="21"/>
      <c r="E7" s="311" t="str">
        <f>'Rekapitulace stavby'!K6</f>
        <v>Zateplení obvodového pláště PS v Šumperku</v>
      </c>
      <c r="F7" s="312"/>
      <c r="G7" s="312"/>
      <c r="H7" s="312"/>
      <c r="M7" s="21"/>
    </row>
    <row r="8" spans="1:46" s="2" customFormat="1" ht="12" customHeight="1">
      <c r="A8" s="35"/>
      <c r="B8" s="40"/>
      <c r="C8" s="35"/>
      <c r="D8" s="114" t="s">
        <v>92</v>
      </c>
      <c r="E8" s="35"/>
      <c r="F8" s="35"/>
      <c r="G8" s="35"/>
      <c r="H8" s="35"/>
      <c r="I8" s="35"/>
      <c r="J8" s="35"/>
      <c r="K8" s="35"/>
      <c r="L8" s="35"/>
      <c r="M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3" t="s">
        <v>1032</v>
      </c>
      <c r="F9" s="314"/>
      <c r="G9" s="314"/>
      <c r="H9" s="314"/>
      <c r="I9" s="35"/>
      <c r="J9" s="35"/>
      <c r="K9" s="35"/>
      <c r="L9" s="35"/>
      <c r="M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19</v>
      </c>
      <c r="E11" s="35"/>
      <c r="F11" s="115" t="s">
        <v>1</v>
      </c>
      <c r="G11" s="35"/>
      <c r="H11" s="35"/>
      <c r="I11" s="114" t="s">
        <v>20</v>
      </c>
      <c r="J11" s="115" t="s">
        <v>1</v>
      </c>
      <c r="K11" s="35"/>
      <c r="L11" s="35"/>
      <c r="M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>
        <f>'Rekapitulace stavby'!AN8</f>
        <v>0</v>
      </c>
      <c r="K12" s="35"/>
      <c r="L12" s="35"/>
      <c r="M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tr">
        <f>IF('Rekapitulace stavby'!AN10="","",'Rekapitulace stavby'!AN10)</f>
        <v/>
      </c>
      <c r="K14" s="35"/>
      <c r="L14" s="35"/>
      <c r="M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5" t="str">
        <f>IF('Rekapitulace stavby'!E11="","",'Rekapitulace stavby'!E11)</f>
        <v xml:space="preserve"> </v>
      </c>
      <c r="F15" s="35"/>
      <c r="G15" s="35"/>
      <c r="H15" s="35"/>
      <c r="I15" s="114" t="s">
        <v>26</v>
      </c>
      <c r="J15" s="115" t="str">
        <f>IF('Rekapitulace stavby'!AN11="","",'Rekapitulace stavby'!AN11)</f>
        <v/>
      </c>
      <c r="K15" s="35"/>
      <c r="L15" s="35"/>
      <c r="M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27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35"/>
      <c r="M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5" t="str">
        <f>'Rekapitulace stavby'!E14</f>
        <v>Vyplň údaj</v>
      </c>
      <c r="F18" s="316"/>
      <c r="G18" s="316"/>
      <c r="H18" s="316"/>
      <c r="I18" s="114" t="s">
        <v>26</v>
      </c>
      <c r="J18" s="31" t="str">
        <f>'Rekapitulace stavby'!AN14</f>
        <v>Vyplň údaj</v>
      </c>
      <c r="K18" s="35"/>
      <c r="L18" s="35"/>
      <c r="M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29</v>
      </c>
      <c r="E20" s="35"/>
      <c r="F20" s="35"/>
      <c r="G20" s="35"/>
      <c r="H20" s="35"/>
      <c r="I20" s="114" t="s">
        <v>25</v>
      </c>
      <c r="J20" s="115" t="str">
        <f>IF('Rekapitulace stavby'!AN16="","",'Rekapitulace stavby'!AN16)</f>
        <v/>
      </c>
      <c r="K20" s="35"/>
      <c r="L20" s="35"/>
      <c r="M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tr">
        <f>IF('Rekapitulace stavby'!E17="","",'Rekapitulace stavby'!E17)</f>
        <v xml:space="preserve"> </v>
      </c>
      <c r="F21" s="35"/>
      <c r="G21" s="35"/>
      <c r="H21" s="35"/>
      <c r="I21" s="114" t="s">
        <v>26</v>
      </c>
      <c r="J21" s="115" t="str">
        <f>IF('Rekapitulace stavby'!AN17="","",'Rekapitulace stavby'!AN17)</f>
        <v/>
      </c>
      <c r="K21" s="35"/>
      <c r="L21" s="35"/>
      <c r="M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30</v>
      </c>
      <c r="E23" s="35"/>
      <c r="F23" s="35"/>
      <c r="G23" s="35"/>
      <c r="H23" s="35"/>
      <c r="I23" s="114" t="s">
        <v>25</v>
      </c>
      <c r="J23" s="115" t="str">
        <f>IF('Rekapitulace stavby'!AN19="","",'Rekapitulace stavby'!AN19)</f>
        <v/>
      </c>
      <c r="K23" s="35"/>
      <c r="L23" s="35"/>
      <c r="M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tr">
        <f>IF('Rekapitulace stavby'!E20="","",'Rekapitulace stavby'!E20)</f>
        <v xml:space="preserve"> </v>
      </c>
      <c r="F24" s="35"/>
      <c r="G24" s="35"/>
      <c r="H24" s="35"/>
      <c r="I24" s="114" t="s">
        <v>26</v>
      </c>
      <c r="J24" s="115" t="str">
        <f>IF('Rekapitulace stavby'!AN20="","",'Rekapitulace stavby'!AN20)</f>
        <v/>
      </c>
      <c r="K24" s="35"/>
      <c r="L24" s="35"/>
      <c r="M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31</v>
      </c>
      <c r="E26" s="35"/>
      <c r="F26" s="35"/>
      <c r="G26" s="35"/>
      <c r="H26" s="35"/>
      <c r="I26" s="35"/>
      <c r="J26" s="35"/>
      <c r="K26" s="35"/>
      <c r="L26" s="35"/>
      <c r="M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17" t="s">
        <v>1</v>
      </c>
      <c r="F27" s="317"/>
      <c r="G27" s="317"/>
      <c r="H27" s="317"/>
      <c r="I27" s="117"/>
      <c r="J27" s="117"/>
      <c r="K27" s="117"/>
      <c r="L27" s="117"/>
      <c r="M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20"/>
      <c r="M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>
      <c r="A30" s="35"/>
      <c r="B30" s="40"/>
      <c r="C30" s="35"/>
      <c r="D30" s="35"/>
      <c r="E30" s="114" t="s">
        <v>94</v>
      </c>
      <c r="F30" s="35"/>
      <c r="G30" s="35"/>
      <c r="H30" s="35"/>
      <c r="I30" s="35"/>
      <c r="J30" s="35"/>
      <c r="K30" s="121">
        <f>I96</f>
        <v>0</v>
      </c>
      <c r="L30" s="35"/>
      <c r="M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>
      <c r="A31" s="35"/>
      <c r="B31" s="40"/>
      <c r="C31" s="35"/>
      <c r="D31" s="35"/>
      <c r="E31" s="114" t="s">
        <v>95</v>
      </c>
      <c r="F31" s="35"/>
      <c r="G31" s="35"/>
      <c r="H31" s="35"/>
      <c r="I31" s="35"/>
      <c r="J31" s="35"/>
      <c r="K31" s="121">
        <f>J96</f>
        <v>0</v>
      </c>
      <c r="L31" s="35"/>
      <c r="M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32</v>
      </c>
      <c r="E32" s="35"/>
      <c r="F32" s="35"/>
      <c r="G32" s="35"/>
      <c r="H32" s="35"/>
      <c r="I32" s="35"/>
      <c r="J32" s="35"/>
      <c r="K32" s="123">
        <f>ROUND(K122, 2)</f>
        <v>0</v>
      </c>
      <c r="L32" s="35"/>
      <c r="M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20"/>
      <c r="M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4" t="s">
        <v>34</v>
      </c>
      <c r="G34" s="35"/>
      <c r="H34" s="35"/>
      <c r="I34" s="124" t="s">
        <v>33</v>
      </c>
      <c r="J34" s="35"/>
      <c r="K34" s="124" t="s">
        <v>35</v>
      </c>
      <c r="L34" s="35"/>
      <c r="M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5" t="s">
        <v>36</v>
      </c>
      <c r="E35" s="114" t="s">
        <v>37</v>
      </c>
      <c r="F35" s="121">
        <f>ROUND((SUM(BE122:BE163)),  2)</f>
        <v>0</v>
      </c>
      <c r="G35" s="35"/>
      <c r="H35" s="35"/>
      <c r="I35" s="126">
        <v>0.21</v>
      </c>
      <c r="J35" s="35"/>
      <c r="K35" s="121">
        <f>ROUND(((SUM(BE122:BE163))*I35),  2)</f>
        <v>0</v>
      </c>
      <c r="L35" s="35"/>
      <c r="M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38</v>
      </c>
      <c r="F36" s="121">
        <f>ROUND((SUM(BF122:BF163)),  2)</f>
        <v>0</v>
      </c>
      <c r="G36" s="35"/>
      <c r="H36" s="35"/>
      <c r="I36" s="126">
        <v>0.15</v>
      </c>
      <c r="J36" s="35"/>
      <c r="K36" s="121">
        <f>ROUND(((SUM(BF122:BF163))*I36),  2)</f>
        <v>0</v>
      </c>
      <c r="L36" s="35"/>
      <c r="M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39</v>
      </c>
      <c r="F37" s="121">
        <f>ROUND((SUM(BG122:BG163)),  2)</f>
        <v>0</v>
      </c>
      <c r="G37" s="35"/>
      <c r="H37" s="35"/>
      <c r="I37" s="126">
        <v>0.21</v>
      </c>
      <c r="J37" s="35"/>
      <c r="K37" s="121">
        <f>0</f>
        <v>0</v>
      </c>
      <c r="L37" s="35"/>
      <c r="M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40</v>
      </c>
      <c r="F38" s="121">
        <f>ROUND((SUM(BH122:BH163)),  2)</f>
        <v>0</v>
      </c>
      <c r="G38" s="35"/>
      <c r="H38" s="35"/>
      <c r="I38" s="126">
        <v>0.15</v>
      </c>
      <c r="J38" s="35"/>
      <c r="K38" s="121">
        <f>0</f>
        <v>0</v>
      </c>
      <c r="L38" s="35"/>
      <c r="M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41</v>
      </c>
      <c r="F39" s="121">
        <f>ROUND((SUM(BI122:BI163)),  2)</f>
        <v>0</v>
      </c>
      <c r="G39" s="35"/>
      <c r="H39" s="35"/>
      <c r="I39" s="126">
        <v>0</v>
      </c>
      <c r="J39" s="35"/>
      <c r="K39" s="121">
        <f>0</f>
        <v>0</v>
      </c>
      <c r="L39" s="35"/>
      <c r="M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42</v>
      </c>
      <c r="E41" s="129"/>
      <c r="F41" s="129"/>
      <c r="G41" s="130" t="s">
        <v>43</v>
      </c>
      <c r="H41" s="131" t="s">
        <v>44</v>
      </c>
      <c r="I41" s="129"/>
      <c r="J41" s="129"/>
      <c r="K41" s="132">
        <f>SUM(K32:K39)</f>
        <v>0</v>
      </c>
      <c r="L41" s="133"/>
      <c r="M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M43" s="21"/>
    </row>
    <row r="44" spans="1:31" s="1" customFormat="1" ht="14.45" customHeight="1">
      <c r="B44" s="21"/>
      <c r="M44" s="21"/>
    </row>
    <row r="45" spans="1:31" s="1" customFormat="1" ht="14.45" customHeight="1">
      <c r="B45" s="21"/>
      <c r="M45" s="21"/>
    </row>
    <row r="46" spans="1:31" s="1" customFormat="1" ht="14.45" customHeight="1">
      <c r="B46" s="21"/>
      <c r="M46" s="21"/>
    </row>
    <row r="47" spans="1:31" s="1" customFormat="1" ht="14.45" customHeight="1">
      <c r="B47" s="21"/>
      <c r="M47" s="21"/>
    </row>
    <row r="48" spans="1:31" s="1" customFormat="1" ht="14.45" customHeight="1">
      <c r="B48" s="21"/>
      <c r="M48" s="21"/>
    </row>
    <row r="49" spans="1:31" s="1" customFormat="1" ht="14.45" customHeight="1">
      <c r="B49" s="21"/>
      <c r="M49" s="21"/>
    </row>
    <row r="50" spans="1:31" s="2" customFormat="1" ht="14.45" customHeight="1">
      <c r="B50" s="52"/>
      <c r="D50" s="134" t="s">
        <v>45</v>
      </c>
      <c r="E50" s="135"/>
      <c r="F50" s="135"/>
      <c r="G50" s="134" t="s">
        <v>46</v>
      </c>
      <c r="H50" s="135"/>
      <c r="I50" s="135"/>
      <c r="J50" s="135"/>
      <c r="K50" s="135"/>
      <c r="L50" s="135"/>
      <c r="M50" s="52"/>
    </row>
    <row r="51" spans="1:31" ht="11.25">
      <c r="B51" s="21"/>
      <c r="M51" s="21"/>
    </row>
    <row r="52" spans="1:31" ht="11.25">
      <c r="B52" s="21"/>
      <c r="M52" s="21"/>
    </row>
    <row r="53" spans="1:31" ht="11.25">
      <c r="B53" s="21"/>
      <c r="M53" s="21"/>
    </row>
    <row r="54" spans="1:31" ht="11.25">
      <c r="B54" s="21"/>
      <c r="M54" s="21"/>
    </row>
    <row r="55" spans="1:31" ht="11.25">
      <c r="B55" s="21"/>
      <c r="M55" s="21"/>
    </row>
    <row r="56" spans="1:31" ht="11.25">
      <c r="B56" s="21"/>
      <c r="M56" s="21"/>
    </row>
    <row r="57" spans="1:31" ht="11.25">
      <c r="B57" s="21"/>
      <c r="M57" s="21"/>
    </row>
    <row r="58" spans="1:31" ht="11.25">
      <c r="B58" s="21"/>
      <c r="M58" s="21"/>
    </row>
    <row r="59" spans="1:31" ht="11.25">
      <c r="B59" s="21"/>
      <c r="M59" s="21"/>
    </row>
    <row r="60" spans="1:31" ht="11.25">
      <c r="B60" s="21"/>
      <c r="M60" s="21"/>
    </row>
    <row r="61" spans="1:31" s="2" customFormat="1">
      <c r="A61" s="35"/>
      <c r="B61" s="40"/>
      <c r="C61" s="35"/>
      <c r="D61" s="136" t="s">
        <v>47</v>
      </c>
      <c r="E61" s="137"/>
      <c r="F61" s="138" t="s">
        <v>48</v>
      </c>
      <c r="G61" s="136" t="s">
        <v>47</v>
      </c>
      <c r="H61" s="137"/>
      <c r="I61" s="137"/>
      <c r="J61" s="139" t="s">
        <v>48</v>
      </c>
      <c r="K61" s="137"/>
      <c r="L61" s="137"/>
      <c r="M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M62" s="21"/>
    </row>
    <row r="63" spans="1:31" ht="11.25">
      <c r="B63" s="21"/>
      <c r="M63" s="21"/>
    </row>
    <row r="64" spans="1:31" ht="11.25">
      <c r="B64" s="21"/>
      <c r="M64" s="21"/>
    </row>
    <row r="65" spans="1:31" s="2" customFormat="1">
      <c r="A65" s="35"/>
      <c r="B65" s="40"/>
      <c r="C65" s="35"/>
      <c r="D65" s="134" t="s">
        <v>49</v>
      </c>
      <c r="E65" s="140"/>
      <c r="F65" s="140"/>
      <c r="G65" s="134" t="s">
        <v>50</v>
      </c>
      <c r="H65" s="140"/>
      <c r="I65" s="140"/>
      <c r="J65" s="140"/>
      <c r="K65" s="140"/>
      <c r="L65" s="140"/>
      <c r="M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M66" s="21"/>
    </row>
    <row r="67" spans="1:31" ht="11.25">
      <c r="B67" s="21"/>
      <c r="M67" s="21"/>
    </row>
    <row r="68" spans="1:31" ht="11.25">
      <c r="B68" s="21"/>
      <c r="M68" s="21"/>
    </row>
    <row r="69" spans="1:31" ht="11.25">
      <c r="B69" s="21"/>
      <c r="M69" s="21"/>
    </row>
    <row r="70" spans="1:31" ht="11.25">
      <c r="B70" s="21"/>
      <c r="M70" s="21"/>
    </row>
    <row r="71" spans="1:31" ht="11.25">
      <c r="B71" s="21"/>
      <c r="M71" s="21"/>
    </row>
    <row r="72" spans="1:31" ht="11.25">
      <c r="B72" s="21"/>
      <c r="M72" s="21"/>
    </row>
    <row r="73" spans="1:31" ht="11.25">
      <c r="B73" s="21"/>
      <c r="M73" s="21"/>
    </row>
    <row r="74" spans="1:31" ht="11.25">
      <c r="B74" s="21"/>
      <c r="M74" s="21"/>
    </row>
    <row r="75" spans="1:31" ht="11.25">
      <c r="B75" s="21"/>
      <c r="M75" s="21"/>
    </row>
    <row r="76" spans="1:31" s="2" customFormat="1">
      <c r="A76" s="35"/>
      <c r="B76" s="40"/>
      <c r="C76" s="35"/>
      <c r="D76" s="136" t="s">
        <v>47</v>
      </c>
      <c r="E76" s="137"/>
      <c r="F76" s="138" t="s">
        <v>48</v>
      </c>
      <c r="G76" s="136" t="s">
        <v>47</v>
      </c>
      <c r="H76" s="137"/>
      <c r="I76" s="137"/>
      <c r="J76" s="139" t="s">
        <v>48</v>
      </c>
      <c r="K76" s="137"/>
      <c r="L76" s="137"/>
      <c r="M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96</v>
      </c>
      <c r="D82" s="37"/>
      <c r="E82" s="37"/>
      <c r="F82" s="37"/>
      <c r="G82" s="37"/>
      <c r="H82" s="37"/>
      <c r="I82" s="37"/>
      <c r="J82" s="37"/>
      <c r="K82" s="37"/>
      <c r="L82" s="37"/>
      <c r="M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Zateplení obvodového pláště PS v Šumperku</v>
      </c>
      <c r="F85" s="319"/>
      <c r="G85" s="319"/>
      <c r="H85" s="319"/>
      <c r="I85" s="37"/>
      <c r="J85" s="37"/>
      <c r="K85" s="37"/>
      <c r="L85" s="37"/>
      <c r="M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92</v>
      </c>
      <c r="D86" s="37"/>
      <c r="E86" s="37"/>
      <c r="F86" s="37"/>
      <c r="G86" s="37"/>
      <c r="H86" s="37"/>
      <c r="I86" s="37"/>
      <c r="J86" s="37"/>
      <c r="K86" s="37"/>
      <c r="L86" s="37"/>
      <c r="M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9" t="str">
        <f>E9</f>
        <v>SO 02.3 - VRN</v>
      </c>
      <c r="F87" s="320"/>
      <c r="G87" s="320"/>
      <c r="H87" s="320"/>
      <c r="I87" s="37"/>
      <c r="J87" s="37"/>
      <c r="K87" s="37"/>
      <c r="L87" s="37"/>
      <c r="M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 xml:space="preserve"> </v>
      </c>
      <c r="G89" s="37"/>
      <c r="H89" s="37"/>
      <c r="I89" s="30" t="s">
        <v>23</v>
      </c>
      <c r="J89" s="67">
        <f>IF(J12="","",J12)</f>
        <v>0</v>
      </c>
      <c r="K89" s="37"/>
      <c r="L89" s="37"/>
      <c r="M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37"/>
      <c r="M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30</v>
      </c>
      <c r="J92" s="33" t="str">
        <f>E24</f>
        <v xml:space="preserve"> </v>
      </c>
      <c r="K92" s="37"/>
      <c r="L92" s="37"/>
      <c r="M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97</v>
      </c>
      <c r="D94" s="146"/>
      <c r="E94" s="146"/>
      <c r="F94" s="146"/>
      <c r="G94" s="146"/>
      <c r="H94" s="146"/>
      <c r="I94" s="147" t="s">
        <v>98</v>
      </c>
      <c r="J94" s="147" t="s">
        <v>99</v>
      </c>
      <c r="K94" s="147" t="s">
        <v>100</v>
      </c>
      <c r="L94" s="146"/>
      <c r="M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8" t="s">
        <v>101</v>
      </c>
      <c r="D96" s="37"/>
      <c r="E96" s="37"/>
      <c r="F96" s="37"/>
      <c r="G96" s="37"/>
      <c r="H96" s="37"/>
      <c r="I96" s="85">
        <f t="shared" ref="I96:J98" si="0">Q122</f>
        <v>0</v>
      </c>
      <c r="J96" s="85">
        <f t="shared" si="0"/>
        <v>0</v>
      </c>
      <c r="K96" s="85">
        <f>K122</f>
        <v>0</v>
      </c>
      <c r="L96" s="37"/>
      <c r="M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102</v>
      </c>
    </row>
    <row r="97" spans="1:31" s="9" customFormat="1" ht="24.95" customHeight="1">
      <c r="B97" s="149"/>
      <c r="C97" s="150"/>
      <c r="D97" s="151" t="s">
        <v>1033</v>
      </c>
      <c r="E97" s="152"/>
      <c r="F97" s="152"/>
      <c r="G97" s="152"/>
      <c r="H97" s="152"/>
      <c r="I97" s="153">
        <f t="shared" si="0"/>
        <v>0</v>
      </c>
      <c r="J97" s="153">
        <f t="shared" si="0"/>
        <v>0</v>
      </c>
      <c r="K97" s="153">
        <f>K123</f>
        <v>0</v>
      </c>
      <c r="L97" s="150"/>
      <c r="M97" s="154"/>
    </row>
    <row r="98" spans="1:31" s="10" customFormat="1" ht="19.899999999999999" customHeight="1">
      <c r="B98" s="155"/>
      <c r="C98" s="156"/>
      <c r="D98" s="157" t="s">
        <v>1034</v>
      </c>
      <c r="E98" s="158"/>
      <c r="F98" s="158"/>
      <c r="G98" s="158"/>
      <c r="H98" s="158"/>
      <c r="I98" s="159">
        <f t="shared" si="0"/>
        <v>0</v>
      </c>
      <c r="J98" s="159">
        <f t="shared" si="0"/>
        <v>0</v>
      </c>
      <c r="K98" s="159">
        <f>K124</f>
        <v>0</v>
      </c>
      <c r="L98" s="156"/>
      <c r="M98" s="160"/>
    </row>
    <row r="99" spans="1:31" s="10" customFormat="1" ht="19.899999999999999" customHeight="1">
      <c r="B99" s="155"/>
      <c r="C99" s="156"/>
      <c r="D99" s="157" t="s">
        <v>1035</v>
      </c>
      <c r="E99" s="158"/>
      <c r="F99" s="158"/>
      <c r="G99" s="158"/>
      <c r="H99" s="158"/>
      <c r="I99" s="159">
        <f>Q135</f>
        <v>0</v>
      </c>
      <c r="J99" s="159">
        <f>R135</f>
        <v>0</v>
      </c>
      <c r="K99" s="159">
        <f>K135</f>
        <v>0</v>
      </c>
      <c r="L99" s="156"/>
      <c r="M99" s="160"/>
    </row>
    <row r="100" spans="1:31" s="10" customFormat="1" ht="19.899999999999999" customHeight="1">
      <c r="B100" s="155"/>
      <c r="C100" s="156"/>
      <c r="D100" s="157" t="s">
        <v>1036</v>
      </c>
      <c r="E100" s="158"/>
      <c r="F100" s="158"/>
      <c r="G100" s="158"/>
      <c r="H100" s="158"/>
      <c r="I100" s="159">
        <f>Q145</f>
        <v>0</v>
      </c>
      <c r="J100" s="159">
        <f>R145</f>
        <v>0</v>
      </c>
      <c r="K100" s="159">
        <f>K145</f>
        <v>0</v>
      </c>
      <c r="L100" s="156"/>
      <c r="M100" s="160"/>
    </row>
    <row r="101" spans="1:31" s="10" customFormat="1" ht="19.899999999999999" customHeight="1">
      <c r="B101" s="155"/>
      <c r="C101" s="156"/>
      <c r="D101" s="157" t="s">
        <v>1037</v>
      </c>
      <c r="E101" s="158"/>
      <c r="F101" s="158"/>
      <c r="G101" s="158"/>
      <c r="H101" s="158"/>
      <c r="I101" s="159">
        <f>Q151</f>
        <v>0</v>
      </c>
      <c r="J101" s="159">
        <f>R151</f>
        <v>0</v>
      </c>
      <c r="K101" s="159">
        <f>K151</f>
        <v>0</v>
      </c>
      <c r="L101" s="156"/>
      <c r="M101" s="160"/>
    </row>
    <row r="102" spans="1:31" s="10" customFormat="1" ht="19.899999999999999" customHeight="1">
      <c r="B102" s="155"/>
      <c r="C102" s="156"/>
      <c r="D102" s="157" t="s">
        <v>1038</v>
      </c>
      <c r="E102" s="158"/>
      <c r="F102" s="158"/>
      <c r="G102" s="158"/>
      <c r="H102" s="158"/>
      <c r="I102" s="159">
        <f>Q154</f>
        <v>0</v>
      </c>
      <c r="J102" s="159">
        <f>R154</f>
        <v>0</v>
      </c>
      <c r="K102" s="159">
        <f>K154</f>
        <v>0</v>
      </c>
      <c r="L102" s="156"/>
      <c r="M102" s="160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121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17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8" t="str">
        <f>E7</f>
        <v>Zateplení obvodového pláště PS v Šumperku</v>
      </c>
      <c r="F112" s="319"/>
      <c r="G112" s="319"/>
      <c r="H112" s="319"/>
      <c r="I112" s="37"/>
      <c r="J112" s="37"/>
      <c r="K112" s="37"/>
      <c r="L112" s="37"/>
      <c r="M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92</v>
      </c>
      <c r="D113" s="37"/>
      <c r="E113" s="37"/>
      <c r="F113" s="37"/>
      <c r="G113" s="37"/>
      <c r="H113" s="37"/>
      <c r="I113" s="37"/>
      <c r="J113" s="37"/>
      <c r="K113" s="37"/>
      <c r="L113" s="37"/>
      <c r="M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89" t="str">
        <f>E9</f>
        <v>SO 02.3 - VRN</v>
      </c>
      <c r="F114" s="320"/>
      <c r="G114" s="320"/>
      <c r="H114" s="320"/>
      <c r="I114" s="37"/>
      <c r="J114" s="37"/>
      <c r="K114" s="37"/>
      <c r="L114" s="37"/>
      <c r="M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21</v>
      </c>
      <c r="D116" s="37"/>
      <c r="E116" s="37"/>
      <c r="F116" s="28" t="str">
        <f>F12</f>
        <v xml:space="preserve"> </v>
      </c>
      <c r="G116" s="37"/>
      <c r="H116" s="37"/>
      <c r="I116" s="30" t="s">
        <v>23</v>
      </c>
      <c r="J116" s="67">
        <f>IF(J12="","",J12)</f>
        <v>0</v>
      </c>
      <c r="K116" s="37"/>
      <c r="L116" s="37"/>
      <c r="M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 xml:space="preserve"> </v>
      </c>
      <c r="G118" s="37"/>
      <c r="H118" s="37"/>
      <c r="I118" s="30" t="s">
        <v>29</v>
      </c>
      <c r="J118" s="33" t="str">
        <f>E21</f>
        <v xml:space="preserve"> </v>
      </c>
      <c r="K118" s="37"/>
      <c r="L118" s="37"/>
      <c r="M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30</v>
      </c>
      <c r="J119" s="33" t="str">
        <f>E24</f>
        <v xml:space="preserve"> </v>
      </c>
      <c r="K119" s="37"/>
      <c r="L119" s="37"/>
      <c r="M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1"/>
      <c r="B121" s="162"/>
      <c r="C121" s="163" t="s">
        <v>122</v>
      </c>
      <c r="D121" s="164" t="s">
        <v>57</v>
      </c>
      <c r="E121" s="164" t="s">
        <v>53</v>
      </c>
      <c r="F121" s="164" t="s">
        <v>54</v>
      </c>
      <c r="G121" s="164" t="s">
        <v>123</v>
      </c>
      <c r="H121" s="164" t="s">
        <v>124</v>
      </c>
      <c r="I121" s="164" t="s">
        <v>125</v>
      </c>
      <c r="J121" s="164" t="s">
        <v>126</v>
      </c>
      <c r="K121" s="164" t="s">
        <v>100</v>
      </c>
      <c r="L121" s="165" t="s">
        <v>127</v>
      </c>
      <c r="M121" s="166"/>
      <c r="N121" s="76" t="s">
        <v>1</v>
      </c>
      <c r="O121" s="77" t="s">
        <v>36</v>
      </c>
      <c r="P121" s="77" t="s">
        <v>128</v>
      </c>
      <c r="Q121" s="77" t="s">
        <v>129</v>
      </c>
      <c r="R121" s="77" t="s">
        <v>130</v>
      </c>
      <c r="S121" s="77" t="s">
        <v>131</v>
      </c>
      <c r="T121" s="77" t="s">
        <v>132</v>
      </c>
      <c r="U121" s="77" t="s">
        <v>133</v>
      </c>
      <c r="V121" s="77" t="s">
        <v>134</v>
      </c>
      <c r="W121" s="77" t="s">
        <v>135</v>
      </c>
      <c r="X121" s="78" t="s">
        <v>136</v>
      </c>
      <c r="Y121" s="161"/>
      <c r="Z121" s="161"/>
      <c r="AA121" s="161"/>
      <c r="AB121" s="161"/>
      <c r="AC121" s="161"/>
      <c r="AD121" s="161"/>
      <c r="AE121" s="161"/>
    </row>
    <row r="122" spans="1:65" s="2" customFormat="1" ht="22.9" customHeight="1">
      <c r="A122" s="35"/>
      <c r="B122" s="36"/>
      <c r="C122" s="83" t="s">
        <v>137</v>
      </c>
      <c r="D122" s="37"/>
      <c r="E122" s="37"/>
      <c r="F122" s="37"/>
      <c r="G122" s="37"/>
      <c r="H122" s="37"/>
      <c r="I122" s="37"/>
      <c r="J122" s="37"/>
      <c r="K122" s="167">
        <f>BK122</f>
        <v>0</v>
      </c>
      <c r="L122" s="37"/>
      <c r="M122" s="40"/>
      <c r="N122" s="79"/>
      <c r="O122" s="168"/>
      <c r="P122" s="80"/>
      <c r="Q122" s="169">
        <f>Q123</f>
        <v>0</v>
      </c>
      <c r="R122" s="169">
        <f>R123</f>
        <v>0</v>
      </c>
      <c r="S122" s="80"/>
      <c r="T122" s="170">
        <f>T123</f>
        <v>0</v>
      </c>
      <c r="U122" s="80"/>
      <c r="V122" s="170">
        <f>V123</f>
        <v>0</v>
      </c>
      <c r="W122" s="80"/>
      <c r="X122" s="171">
        <f>X123</f>
        <v>0</v>
      </c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102</v>
      </c>
      <c r="BK122" s="172">
        <f>BK123</f>
        <v>0</v>
      </c>
    </row>
    <row r="123" spans="1:65" s="12" customFormat="1" ht="25.9" customHeight="1">
      <c r="B123" s="173"/>
      <c r="C123" s="174"/>
      <c r="D123" s="175" t="s">
        <v>73</v>
      </c>
      <c r="E123" s="176" t="s">
        <v>89</v>
      </c>
      <c r="F123" s="176" t="s">
        <v>1039</v>
      </c>
      <c r="G123" s="174"/>
      <c r="H123" s="174"/>
      <c r="I123" s="177"/>
      <c r="J123" s="177"/>
      <c r="K123" s="178">
        <f>BK123</f>
        <v>0</v>
      </c>
      <c r="L123" s="174"/>
      <c r="M123" s="179"/>
      <c r="N123" s="180"/>
      <c r="O123" s="181"/>
      <c r="P123" s="181"/>
      <c r="Q123" s="182">
        <f>Q124+Q135+Q145+Q151+Q154</f>
        <v>0</v>
      </c>
      <c r="R123" s="182">
        <f>R124+R135+R145+R151+R154</f>
        <v>0</v>
      </c>
      <c r="S123" s="181"/>
      <c r="T123" s="183">
        <f>T124+T135+T145+T151+T154</f>
        <v>0</v>
      </c>
      <c r="U123" s="181"/>
      <c r="V123" s="183">
        <f>V124+V135+V145+V151+V154</f>
        <v>0</v>
      </c>
      <c r="W123" s="181"/>
      <c r="X123" s="184">
        <f>X124+X135+X145+X151+X154</f>
        <v>0</v>
      </c>
      <c r="AR123" s="185" t="s">
        <v>175</v>
      </c>
      <c r="AT123" s="186" t="s">
        <v>73</v>
      </c>
      <c r="AU123" s="186" t="s">
        <v>74</v>
      </c>
      <c r="AY123" s="185" t="s">
        <v>140</v>
      </c>
      <c r="BK123" s="187">
        <f>BK124+BK135+BK145+BK151+BK154</f>
        <v>0</v>
      </c>
    </row>
    <row r="124" spans="1:65" s="12" customFormat="1" ht="22.9" customHeight="1">
      <c r="B124" s="173"/>
      <c r="C124" s="174"/>
      <c r="D124" s="175" t="s">
        <v>73</v>
      </c>
      <c r="E124" s="188" t="s">
        <v>1040</v>
      </c>
      <c r="F124" s="188" t="s">
        <v>1041</v>
      </c>
      <c r="G124" s="174"/>
      <c r="H124" s="174"/>
      <c r="I124" s="177"/>
      <c r="J124" s="177"/>
      <c r="K124" s="189">
        <f>BK124</f>
        <v>0</v>
      </c>
      <c r="L124" s="174"/>
      <c r="M124" s="179"/>
      <c r="N124" s="180"/>
      <c r="O124" s="181"/>
      <c r="P124" s="181"/>
      <c r="Q124" s="182">
        <f>SUM(Q125:Q134)</f>
        <v>0</v>
      </c>
      <c r="R124" s="182">
        <f>SUM(R125:R134)</f>
        <v>0</v>
      </c>
      <c r="S124" s="181"/>
      <c r="T124" s="183">
        <f>SUM(T125:T134)</f>
        <v>0</v>
      </c>
      <c r="U124" s="181"/>
      <c r="V124" s="183">
        <f>SUM(V125:V134)</f>
        <v>0</v>
      </c>
      <c r="W124" s="181"/>
      <c r="X124" s="184">
        <f>SUM(X125:X134)</f>
        <v>0</v>
      </c>
      <c r="AR124" s="185" t="s">
        <v>175</v>
      </c>
      <c r="AT124" s="186" t="s">
        <v>73</v>
      </c>
      <c r="AU124" s="186" t="s">
        <v>82</v>
      </c>
      <c r="AY124" s="185" t="s">
        <v>140</v>
      </c>
      <c r="BK124" s="187">
        <f>SUM(BK125:BK134)</f>
        <v>0</v>
      </c>
    </row>
    <row r="125" spans="1:65" s="2" customFormat="1" ht="16.5" customHeight="1">
      <c r="A125" s="35"/>
      <c r="B125" s="36"/>
      <c r="C125" s="190" t="s">
        <v>82</v>
      </c>
      <c r="D125" s="190" t="s">
        <v>142</v>
      </c>
      <c r="E125" s="191" t="s">
        <v>1042</v>
      </c>
      <c r="F125" s="192" t="s">
        <v>1043</v>
      </c>
      <c r="G125" s="193" t="s">
        <v>469</v>
      </c>
      <c r="H125" s="194">
        <v>1</v>
      </c>
      <c r="I125" s="195"/>
      <c r="J125" s="195"/>
      <c r="K125" s="196">
        <f>ROUND(P125*H125,2)</f>
        <v>0</v>
      </c>
      <c r="L125" s="192" t="s">
        <v>1</v>
      </c>
      <c r="M125" s="40"/>
      <c r="N125" s="197" t="s">
        <v>1</v>
      </c>
      <c r="O125" s="198" t="s">
        <v>37</v>
      </c>
      <c r="P125" s="199">
        <f>I125+J125</f>
        <v>0</v>
      </c>
      <c r="Q125" s="199">
        <f>ROUND(I125*H125,2)</f>
        <v>0</v>
      </c>
      <c r="R125" s="199">
        <f>ROUND(J125*H125,2)</f>
        <v>0</v>
      </c>
      <c r="S125" s="72"/>
      <c r="T125" s="200">
        <f>S125*H125</f>
        <v>0</v>
      </c>
      <c r="U125" s="200">
        <v>0</v>
      </c>
      <c r="V125" s="200">
        <f>U125*H125</f>
        <v>0</v>
      </c>
      <c r="W125" s="200">
        <v>0</v>
      </c>
      <c r="X125" s="201">
        <f>W125*H125</f>
        <v>0</v>
      </c>
      <c r="Y125" s="35"/>
      <c r="Z125" s="35"/>
      <c r="AA125" s="35"/>
      <c r="AB125" s="35"/>
      <c r="AC125" s="35"/>
      <c r="AD125" s="35"/>
      <c r="AE125" s="35"/>
      <c r="AR125" s="202" t="s">
        <v>147</v>
      </c>
      <c r="AT125" s="202" t="s">
        <v>142</v>
      </c>
      <c r="AU125" s="202" t="s">
        <v>84</v>
      </c>
      <c r="AY125" s="18" t="s">
        <v>140</v>
      </c>
      <c r="BE125" s="203">
        <f>IF(O125="základní",K125,0)</f>
        <v>0</v>
      </c>
      <c r="BF125" s="203">
        <f>IF(O125="snížená",K125,0)</f>
        <v>0</v>
      </c>
      <c r="BG125" s="203">
        <f>IF(O125="zákl. přenesená",K125,0)</f>
        <v>0</v>
      </c>
      <c r="BH125" s="203">
        <f>IF(O125="sníž. přenesená",K125,0)</f>
        <v>0</v>
      </c>
      <c r="BI125" s="203">
        <f>IF(O125="nulová",K125,0)</f>
        <v>0</v>
      </c>
      <c r="BJ125" s="18" t="s">
        <v>82</v>
      </c>
      <c r="BK125" s="203">
        <f>ROUND(P125*H125,2)</f>
        <v>0</v>
      </c>
      <c r="BL125" s="18" t="s">
        <v>147</v>
      </c>
      <c r="BM125" s="202" t="s">
        <v>1044</v>
      </c>
    </row>
    <row r="126" spans="1:65" s="2" customFormat="1" ht="11.25">
      <c r="A126" s="35"/>
      <c r="B126" s="36"/>
      <c r="C126" s="37"/>
      <c r="D126" s="204" t="s">
        <v>148</v>
      </c>
      <c r="E126" s="37"/>
      <c r="F126" s="205" t="s">
        <v>1043</v>
      </c>
      <c r="G126" s="37"/>
      <c r="H126" s="37"/>
      <c r="I126" s="206"/>
      <c r="J126" s="206"/>
      <c r="K126" s="37"/>
      <c r="L126" s="37"/>
      <c r="M126" s="40"/>
      <c r="N126" s="207"/>
      <c r="O126" s="208"/>
      <c r="P126" s="72"/>
      <c r="Q126" s="72"/>
      <c r="R126" s="72"/>
      <c r="S126" s="72"/>
      <c r="T126" s="72"/>
      <c r="U126" s="72"/>
      <c r="V126" s="72"/>
      <c r="W126" s="72"/>
      <c r="X126" s="73"/>
      <c r="Y126" s="35"/>
      <c r="Z126" s="35"/>
      <c r="AA126" s="35"/>
      <c r="AB126" s="35"/>
      <c r="AC126" s="35"/>
      <c r="AD126" s="35"/>
      <c r="AE126" s="35"/>
      <c r="AT126" s="18" t="s">
        <v>148</v>
      </c>
      <c r="AU126" s="18" t="s">
        <v>84</v>
      </c>
    </row>
    <row r="127" spans="1:65" s="14" customFormat="1" ht="11.25">
      <c r="B127" s="219"/>
      <c r="C127" s="220"/>
      <c r="D127" s="204" t="s">
        <v>149</v>
      </c>
      <c r="E127" s="221" t="s">
        <v>1</v>
      </c>
      <c r="F127" s="222" t="s">
        <v>480</v>
      </c>
      <c r="G127" s="220"/>
      <c r="H127" s="223">
        <v>1</v>
      </c>
      <c r="I127" s="224"/>
      <c r="J127" s="224"/>
      <c r="K127" s="220"/>
      <c r="L127" s="220"/>
      <c r="M127" s="225"/>
      <c r="N127" s="226"/>
      <c r="O127" s="227"/>
      <c r="P127" s="227"/>
      <c r="Q127" s="227"/>
      <c r="R127" s="227"/>
      <c r="S127" s="227"/>
      <c r="T127" s="227"/>
      <c r="U127" s="227"/>
      <c r="V127" s="227"/>
      <c r="W127" s="227"/>
      <c r="X127" s="228"/>
      <c r="AT127" s="229" t="s">
        <v>149</v>
      </c>
      <c r="AU127" s="229" t="s">
        <v>84</v>
      </c>
      <c r="AV127" s="14" t="s">
        <v>84</v>
      </c>
      <c r="AW127" s="14" t="s">
        <v>5</v>
      </c>
      <c r="AX127" s="14" t="s">
        <v>74</v>
      </c>
      <c r="AY127" s="229" t="s">
        <v>140</v>
      </c>
    </row>
    <row r="128" spans="1:65" s="15" customFormat="1" ht="11.25">
      <c r="B128" s="230"/>
      <c r="C128" s="231"/>
      <c r="D128" s="204" t="s">
        <v>149</v>
      </c>
      <c r="E128" s="232" t="s">
        <v>1</v>
      </c>
      <c r="F128" s="233" t="s">
        <v>152</v>
      </c>
      <c r="G128" s="231"/>
      <c r="H128" s="234">
        <v>1</v>
      </c>
      <c r="I128" s="235"/>
      <c r="J128" s="235"/>
      <c r="K128" s="231"/>
      <c r="L128" s="231"/>
      <c r="M128" s="236"/>
      <c r="N128" s="237"/>
      <c r="O128" s="238"/>
      <c r="P128" s="238"/>
      <c r="Q128" s="238"/>
      <c r="R128" s="238"/>
      <c r="S128" s="238"/>
      <c r="T128" s="238"/>
      <c r="U128" s="238"/>
      <c r="V128" s="238"/>
      <c r="W128" s="238"/>
      <c r="X128" s="239"/>
      <c r="AT128" s="240" t="s">
        <v>149</v>
      </c>
      <c r="AU128" s="240" t="s">
        <v>84</v>
      </c>
      <c r="AV128" s="15" t="s">
        <v>153</v>
      </c>
      <c r="AW128" s="15" t="s">
        <v>5</v>
      </c>
      <c r="AX128" s="15" t="s">
        <v>74</v>
      </c>
      <c r="AY128" s="240" t="s">
        <v>140</v>
      </c>
    </row>
    <row r="129" spans="1:65" s="16" customFormat="1" ht="11.25">
      <c r="B129" s="241"/>
      <c r="C129" s="242"/>
      <c r="D129" s="204" t="s">
        <v>149</v>
      </c>
      <c r="E129" s="243" t="s">
        <v>1</v>
      </c>
      <c r="F129" s="244" t="s">
        <v>154</v>
      </c>
      <c r="G129" s="242"/>
      <c r="H129" s="245">
        <v>1</v>
      </c>
      <c r="I129" s="246"/>
      <c r="J129" s="246"/>
      <c r="K129" s="242"/>
      <c r="L129" s="242"/>
      <c r="M129" s="247"/>
      <c r="N129" s="248"/>
      <c r="O129" s="249"/>
      <c r="P129" s="249"/>
      <c r="Q129" s="249"/>
      <c r="R129" s="249"/>
      <c r="S129" s="249"/>
      <c r="T129" s="249"/>
      <c r="U129" s="249"/>
      <c r="V129" s="249"/>
      <c r="W129" s="249"/>
      <c r="X129" s="250"/>
      <c r="AT129" s="251" t="s">
        <v>149</v>
      </c>
      <c r="AU129" s="251" t="s">
        <v>84</v>
      </c>
      <c r="AV129" s="16" t="s">
        <v>147</v>
      </c>
      <c r="AW129" s="16" t="s">
        <v>5</v>
      </c>
      <c r="AX129" s="16" t="s">
        <v>82</v>
      </c>
      <c r="AY129" s="251" t="s">
        <v>140</v>
      </c>
    </row>
    <row r="130" spans="1:65" s="2" customFormat="1" ht="16.5" customHeight="1">
      <c r="A130" s="35"/>
      <c r="B130" s="36"/>
      <c r="C130" s="190" t="s">
        <v>84</v>
      </c>
      <c r="D130" s="190" t="s">
        <v>142</v>
      </c>
      <c r="E130" s="191" t="s">
        <v>1045</v>
      </c>
      <c r="F130" s="192" t="s">
        <v>1046</v>
      </c>
      <c r="G130" s="193" t="s">
        <v>469</v>
      </c>
      <c r="H130" s="194">
        <v>1</v>
      </c>
      <c r="I130" s="195"/>
      <c r="J130" s="195"/>
      <c r="K130" s="196">
        <f>ROUND(P130*H130,2)</f>
        <v>0</v>
      </c>
      <c r="L130" s="192" t="s">
        <v>1</v>
      </c>
      <c r="M130" s="40"/>
      <c r="N130" s="197" t="s">
        <v>1</v>
      </c>
      <c r="O130" s="198" t="s">
        <v>37</v>
      </c>
      <c r="P130" s="199">
        <f>I130+J130</f>
        <v>0</v>
      </c>
      <c r="Q130" s="199">
        <f>ROUND(I130*H130,2)</f>
        <v>0</v>
      </c>
      <c r="R130" s="199">
        <f>ROUND(J130*H130,2)</f>
        <v>0</v>
      </c>
      <c r="S130" s="72"/>
      <c r="T130" s="200">
        <f>S130*H130</f>
        <v>0</v>
      </c>
      <c r="U130" s="200">
        <v>0</v>
      </c>
      <c r="V130" s="200">
        <f>U130*H130</f>
        <v>0</v>
      </c>
      <c r="W130" s="200">
        <v>0</v>
      </c>
      <c r="X130" s="201">
        <f>W130*H130</f>
        <v>0</v>
      </c>
      <c r="Y130" s="35"/>
      <c r="Z130" s="35"/>
      <c r="AA130" s="35"/>
      <c r="AB130" s="35"/>
      <c r="AC130" s="35"/>
      <c r="AD130" s="35"/>
      <c r="AE130" s="35"/>
      <c r="AR130" s="202" t="s">
        <v>147</v>
      </c>
      <c r="AT130" s="202" t="s">
        <v>142</v>
      </c>
      <c r="AU130" s="202" t="s">
        <v>84</v>
      </c>
      <c r="AY130" s="18" t="s">
        <v>140</v>
      </c>
      <c r="BE130" s="203">
        <f>IF(O130="základní",K130,0)</f>
        <v>0</v>
      </c>
      <c r="BF130" s="203">
        <f>IF(O130="snížená",K130,0)</f>
        <v>0</v>
      </c>
      <c r="BG130" s="203">
        <f>IF(O130="zákl. přenesená",K130,0)</f>
        <v>0</v>
      </c>
      <c r="BH130" s="203">
        <f>IF(O130="sníž. přenesená",K130,0)</f>
        <v>0</v>
      </c>
      <c r="BI130" s="203">
        <f>IF(O130="nulová",K130,0)</f>
        <v>0</v>
      </c>
      <c r="BJ130" s="18" t="s">
        <v>82</v>
      </c>
      <c r="BK130" s="203">
        <f>ROUND(P130*H130,2)</f>
        <v>0</v>
      </c>
      <c r="BL130" s="18" t="s">
        <v>147</v>
      </c>
      <c r="BM130" s="202" t="s">
        <v>1047</v>
      </c>
    </row>
    <row r="131" spans="1:65" s="2" customFormat="1" ht="11.25">
      <c r="A131" s="35"/>
      <c r="B131" s="36"/>
      <c r="C131" s="37"/>
      <c r="D131" s="204" t="s">
        <v>148</v>
      </c>
      <c r="E131" s="37"/>
      <c r="F131" s="205" t="s">
        <v>1046</v>
      </c>
      <c r="G131" s="37"/>
      <c r="H131" s="37"/>
      <c r="I131" s="206"/>
      <c r="J131" s="206"/>
      <c r="K131" s="37"/>
      <c r="L131" s="37"/>
      <c r="M131" s="40"/>
      <c r="N131" s="207"/>
      <c r="O131" s="208"/>
      <c r="P131" s="72"/>
      <c r="Q131" s="72"/>
      <c r="R131" s="72"/>
      <c r="S131" s="72"/>
      <c r="T131" s="72"/>
      <c r="U131" s="72"/>
      <c r="V131" s="72"/>
      <c r="W131" s="72"/>
      <c r="X131" s="73"/>
      <c r="Y131" s="35"/>
      <c r="Z131" s="35"/>
      <c r="AA131" s="35"/>
      <c r="AB131" s="35"/>
      <c r="AC131" s="35"/>
      <c r="AD131" s="35"/>
      <c r="AE131" s="35"/>
      <c r="AT131" s="18" t="s">
        <v>148</v>
      </c>
      <c r="AU131" s="18" t="s">
        <v>84</v>
      </c>
    </row>
    <row r="132" spans="1:65" s="14" customFormat="1" ht="11.25">
      <c r="B132" s="219"/>
      <c r="C132" s="220"/>
      <c r="D132" s="204" t="s">
        <v>149</v>
      </c>
      <c r="E132" s="221" t="s">
        <v>1</v>
      </c>
      <c r="F132" s="222" t="s">
        <v>480</v>
      </c>
      <c r="G132" s="220"/>
      <c r="H132" s="223">
        <v>1</v>
      </c>
      <c r="I132" s="224"/>
      <c r="J132" s="224"/>
      <c r="K132" s="220"/>
      <c r="L132" s="220"/>
      <c r="M132" s="225"/>
      <c r="N132" s="226"/>
      <c r="O132" s="227"/>
      <c r="P132" s="227"/>
      <c r="Q132" s="227"/>
      <c r="R132" s="227"/>
      <c r="S132" s="227"/>
      <c r="T132" s="227"/>
      <c r="U132" s="227"/>
      <c r="V132" s="227"/>
      <c r="W132" s="227"/>
      <c r="X132" s="228"/>
      <c r="AT132" s="229" t="s">
        <v>149</v>
      </c>
      <c r="AU132" s="229" t="s">
        <v>84</v>
      </c>
      <c r="AV132" s="14" t="s">
        <v>84</v>
      </c>
      <c r="AW132" s="14" t="s">
        <v>5</v>
      </c>
      <c r="AX132" s="14" t="s">
        <v>74</v>
      </c>
      <c r="AY132" s="229" t="s">
        <v>140</v>
      </c>
    </row>
    <row r="133" spans="1:65" s="15" customFormat="1" ht="11.25">
      <c r="B133" s="230"/>
      <c r="C133" s="231"/>
      <c r="D133" s="204" t="s">
        <v>149</v>
      </c>
      <c r="E133" s="232" t="s">
        <v>1</v>
      </c>
      <c r="F133" s="233" t="s">
        <v>152</v>
      </c>
      <c r="G133" s="231"/>
      <c r="H133" s="234">
        <v>1</v>
      </c>
      <c r="I133" s="235"/>
      <c r="J133" s="235"/>
      <c r="K133" s="231"/>
      <c r="L133" s="231"/>
      <c r="M133" s="236"/>
      <c r="N133" s="237"/>
      <c r="O133" s="238"/>
      <c r="P133" s="238"/>
      <c r="Q133" s="238"/>
      <c r="R133" s="238"/>
      <c r="S133" s="238"/>
      <c r="T133" s="238"/>
      <c r="U133" s="238"/>
      <c r="V133" s="238"/>
      <c r="W133" s="238"/>
      <c r="X133" s="239"/>
      <c r="AT133" s="240" t="s">
        <v>149</v>
      </c>
      <c r="AU133" s="240" t="s">
        <v>84</v>
      </c>
      <c r="AV133" s="15" t="s">
        <v>153</v>
      </c>
      <c r="AW133" s="15" t="s">
        <v>5</v>
      </c>
      <c r="AX133" s="15" t="s">
        <v>74</v>
      </c>
      <c r="AY133" s="240" t="s">
        <v>140</v>
      </c>
    </row>
    <row r="134" spans="1:65" s="16" customFormat="1" ht="11.25">
      <c r="B134" s="241"/>
      <c r="C134" s="242"/>
      <c r="D134" s="204" t="s">
        <v>149</v>
      </c>
      <c r="E134" s="243" t="s">
        <v>1</v>
      </c>
      <c r="F134" s="244" t="s">
        <v>154</v>
      </c>
      <c r="G134" s="242"/>
      <c r="H134" s="245">
        <v>1</v>
      </c>
      <c r="I134" s="246"/>
      <c r="J134" s="246"/>
      <c r="K134" s="242"/>
      <c r="L134" s="242"/>
      <c r="M134" s="247"/>
      <c r="N134" s="248"/>
      <c r="O134" s="249"/>
      <c r="P134" s="249"/>
      <c r="Q134" s="249"/>
      <c r="R134" s="249"/>
      <c r="S134" s="249"/>
      <c r="T134" s="249"/>
      <c r="U134" s="249"/>
      <c r="V134" s="249"/>
      <c r="W134" s="249"/>
      <c r="X134" s="250"/>
      <c r="AT134" s="251" t="s">
        <v>149</v>
      </c>
      <c r="AU134" s="251" t="s">
        <v>84</v>
      </c>
      <c r="AV134" s="16" t="s">
        <v>147</v>
      </c>
      <c r="AW134" s="16" t="s">
        <v>5</v>
      </c>
      <c r="AX134" s="16" t="s">
        <v>82</v>
      </c>
      <c r="AY134" s="251" t="s">
        <v>140</v>
      </c>
    </row>
    <row r="135" spans="1:65" s="12" customFormat="1" ht="22.9" customHeight="1">
      <c r="B135" s="173"/>
      <c r="C135" s="174"/>
      <c r="D135" s="175" t="s">
        <v>73</v>
      </c>
      <c r="E135" s="188" t="s">
        <v>1048</v>
      </c>
      <c r="F135" s="188" t="s">
        <v>1049</v>
      </c>
      <c r="G135" s="174"/>
      <c r="H135" s="174"/>
      <c r="I135" s="177"/>
      <c r="J135" s="177"/>
      <c r="K135" s="189">
        <f>BK135</f>
        <v>0</v>
      </c>
      <c r="L135" s="174"/>
      <c r="M135" s="179"/>
      <c r="N135" s="180"/>
      <c r="O135" s="181"/>
      <c r="P135" s="181"/>
      <c r="Q135" s="182">
        <f>SUM(Q136:Q144)</f>
        <v>0</v>
      </c>
      <c r="R135" s="182">
        <f>SUM(R136:R144)</f>
        <v>0</v>
      </c>
      <c r="S135" s="181"/>
      <c r="T135" s="183">
        <f>SUM(T136:T144)</f>
        <v>0</v>
      </c>
      <c r="U135" s="181"/>
      <c r="V135" s="183">
        <f>SUM(V136:V144)</f>
        <v>0</v>
      </c>
      <c r="W135" s="181"/>
      <c r="X135" s="184">
        <f>SUM(X136:X144)</f>
        <v>0</v>
      </c>
      <c r="AR135" s="185" t="s">
        <v>175</v>
      </c>
      <c r="AT135" s="186" t="s">
        <v>73</v>
      </c>
      <c r="AU135" s="186" t="s">
        <v>82</v>
      </c>
      <c r="AY135" s="185" t="s">
        <v>140</v>
      </c>
      <c r="BK135" s="187">
        <f>SUM(BK136:BK144)</f>
        <v>0</v>
      </c>
    </row>
    <row r="136" spans="1:65" s="2" customFormat="1" ht="16.5" customHeight="1">
      <c r="A136" s="35"/>
      <c r="B136" s="36"/>
      <c r="C136" s="190" t="s">
        <v>153</v>
      </c>
      <c r="D136" s="190" t="s">
        <v>142</v>
      </c>
      <c r="E136" s="191" t="s">
        <v>1050</v>
      </c>
      <c r="F136" s="192" t="s">
        <v>1049</v>
      </c>
      <c r="G136" s="193" t="s">
        <v>469</v>
      </c>
      <c r="H136" s="194">
        <v>1</v>
      </c>
      <c r="I136" s="195"/>
      <c r="J136" s="195"/>
      <c r="K136" s="196">
        <f>ROUND(P136*H136,2)</f>
        <v>0</v>
      </c>
      <c r="L136" s="192" t="s">
        <v>1</v>
      </c>
      <c r="M136" s="40"/>
      <c r="N136" s="197" t="s">
        <v>1</v>
      </c>
      <c r="O136" s="198" t="s">
        <v>37</v>
      </c>
      <c r="P136" s="199">
        <f>I136+J136</f>
        <v>0</v>
      </c>
      <c r="Q136" s="199">
        <f>ROUND(I136*H136,2)</f>
        <v>0</v>
      </c>
      <c r="R136" s="199">
        <f>ROUND(J136*H136,2)</f>
        <v>0</v>
      </c>
      <c r="S136" s="72"/>
      <c r="T136" s="200">
        <f>S136*H136</f>
        <v>0</v>
      </c>
      <c r="U136" s="200">
        <v>0</v>
      </c>
      <c r="V136" s="200">
        <f>U136*H136</f>
        <v>0</v>
      </c>
      <c r="W136" s="200">
        <v>0</v>
      </c>
      <c r="X136" s="201">
        <f>W136*H136</f>
        <v>0</v>
      </c>
      <c r="Y136" s="35"/>
      <c r="Z136" s="35"/>
      <c r="AA136" s="35"/>
      <c r="AB136" s="35"/>
      <c r="AC136" s="35"/>
      <c r="AD136" s="35"/>
      <c r="AE136" s="35"/>
      <c r="AR136" s="202" t="s">
        <v>147</v>
      </c>
      <c r="AT136" s="202" t="s">
        <v>142</v>
      </c>
      <c r="AU136" s="202" t="s">
        <v>84</v>
      </c>
      <c r="AY136" s="18" t="s">
        <v>140</v>
      </c>
      <c r="BE136" s="203">
        <f>IF(O136="základní",K136,0)</f>
        <v>0</v>
      </c>
      <c r="BF136" s="203">
        <f>IF(O136="snížená",K136,0)</f>
        <v>0</v>
      </c>
      <c r="BG136" s="203">
        <f>IF(O136="zákl. přenesená",K136,0)</f>
        <v>0</v>
      </c>
      <c r="BH136" s="203">
        <f>IF(O136="sníž. přenesená",K136,0)</f>
        <v>0</v>
      </c>
      <c r="BI136" s="203">
        <f>IF(O136="nulová",K136,0)</f>
        <v>0</v>
      </c>
      <c r="BJ136" s="18" t="s">
        <v>82</v>
      </c>
      <c r="BK136" s="203">
        <f>ROUND(P136*H136,2)</f>
        <v>0</v>
      </c>
      <c r="BL136" s="18" t="s">
        <v>147</v>
      </c>
      <c r="BM136" s="202" t="s">
        <v>1051</v>
      </c>
    </row>
    <row r="137" spans="1:65" s="2" customFormat="1" ht="11.25">
      <c r="A137" s="35"/>
      <c r="B137" s="36"/>
      <c r="C137" s="37"/>
      <c r="D137" s="204" t="s">
        <v>148</v>
      </c>
      <c r="E137" s="37"/>
      <c r="F137" s="205" t="s">
        <v>1049</v>
      </c>
      <c r="G137" s="37"/>
      <c r="H137" s="37"/>
      <c r="I137" s="206"/>
      <c r="J137" s="206"/>
      <c r="K137" s="37"/>
      <c r="L137" s="37"/>
      <c r="M137" s="40"/>
      <c r="N137" s="207"/>
      <c r="O137" s="208"/>
      <c r="P137" s="72"/>
      <c r="Q137" s="72"/>
      <c r="R137" s="72"/>
      <c r="S137" s="72"/>
      <c r="T137" s="72"/>
      <c r="U137" s="72"/>
      <c r="V137" s="72"/>
      <c r="W137" s="72"/>
      <c r="X137" s="73"/>
      <c r="Y137" s="35"/>
      <c r="Z137" s="35"/>
      <c r="AA137" s="35"/>
      <c r="AB137" s="35"/>
      <c r="AC137" s="35"/>
      <c r="AD137" s="35"/>
      <c r="AE137" s="35"/>
      <c r="AT137" s="18" t="s">
        <v>148</v>
      </c>
      <c r="AU137" s="18" t="s">
        <v>84</v>
      </c>
    </row>
    <row r="138" spans="1:65" s="2" customFormat="1" ht="24">
      <c r="A138" s="35"/>
      <c r="B138" s="36"/>
      <c r="C138" s="190" t="s">
        <v>147</v>
      </c>
      <c r="D138" s="190" t="s">
        <v>142</v>
      </c>
      <c r="E138" s="191" t="s">
        <v>1052</v>
      </c>
      <c r="F138" s="192" t="s">
        <v>1053</v>
      </c>
      <c r="G138" s="193" t="s">
        <v>469</v>
      </c>
      <c r="H138" s="194">
        <v>1</v>
      </c>
      <c r="I138" s="195"/>
      <c r="J138" s="195"/>
      <c r="K138" s="196">
        <f>ROUND(P138*H138,2)</f>
        <v>0</v>
      </c>
      <c r="L138" s="192" t="s">
        <v>1</v>
      </c>
      <c r="M138" s="40"/>
      <c r="N138" s="197" t="s">
        <v>1</v>
      </c>
      <c r="O138" s="198" t="s">
        <v>37</v>
      </c>
      <c r="P138" s="199">
        <f>I138+J138</f>
        <v>0</v>
      </c>
      <c r="Q138" s="199">
        <f>ROUND(I138*H138,2)</f>
        <v>0</v>
      </c>
      <c r="R138" s="199">
        <f>ROUND(J138*H138,2)</f>
        <v>0</v>
      </c>
      <c r="S138" s="72"/>
      <c r="T138" s="200">
        <f>S138*H138</f>
        <v>0</v>
      </c>
      <c r="U138" s="200">
        <v>0</v>
      </c>
      <c r="V138" s="200">
        <f>U138*H138</f>
        <v>0</v>
      </c>
      <c r="W138" s="200">
        <v>0</v>
      </c>
      <c r="X138" s="201">
        <f>W138*H138</f>
        <v>0</v>
      </c>
      <c r="Y138" s="35"/>
      <c r="Z138" s="35"/>
      <c r="AA138" s="35"/>
      <c r="AB138" s="35"/>
      <c r="AC138" s="35"/>
      <c r="AD138" s="35"/>
      <c r="AE138" s="35"/>
      <c r="AR138" s="202" t="s">
        <v>147</v>
      </c>
      <c r="AT138" s="202" t="s">
        <v>142</v>
      </c>
      <c r="AU138" s="202" t="s">
        <v>84</v>
      </c>
      <c r="AY138" s="18" t="s">
        <v>140</v>
      </c>
      <c r="BE138" s="203">
        <f>IF(O138="základní",K138,0)</f>
        <v>0</v>
      </c>
      <c r="BF138" s="203">
        <f>IF(O138="snížená",K138,0)</f>
        <v>0</v>
      </c>
      <c r="BG138" s="203">
        <f>IF(O138="zákl. přenesená",K138,0)</f>
        <v>0</v>
      </c>
      <c r="BH138" s="203">
        <f>IF(O138="sníž. přenesená",K138,0)</f>
        <v>0</v>
      </c>
      <c r="BI138" s="203">
        <f>IF(O138="nulová",K138,0)</f>
        <v>0</v>
      </c>
      <c r="BJ138" s="18" t="s">
        <v>82</v>
      </c>
      <c r="BK138" s="203">
        <f>ROUND(P138*H138,2)</f>
        <v>0</v>
      </c>
      <c r="BL138" s="18" t="s">
        <v>147</v>
      </c>
      <c r="BM138" s="202" t="s">
        <v>1054</v>
      </c>
    </row>
    <row r="139" spans="1:65" s="2" customFormat="1" ht="11.25">
      <c r="A139" s="35"/>
      <c r="B139" s="36"/>
      <c r="C139" s="37"/>
      <c r="D139" s="204" t="s">
        <v>148</v>
      </c>
      <c r="E139" s="37"/>
      <c r="F139" s="205" t="s">
        <v>1053</v>
      </c>
      <c r="G139" s="37"/>
      <c r="H139" s="37"/>
      <c r="I139" s="206"/>
      <c r="J139" s="206"/>
      <c r="K139" s="37"/>
      <c r="L139" s="37"/>
      <c r="M139" s="40"/>
      <c r="N139" s="207"/>
      <c r="O139" s="208"/>
      <c r="P139" s="72"/>
      <c r="Q139" s="72"/>
      <c r="R139" s="72"/>
      <c r="S139" s="72"/>
      <c r="T139" s="72"/>
      <c r="U139" s="72"/>
      <c r="V139" s="72"/>
      <c r="W139" s="72"/>
      <c r="X139" s="73"/>
      <c r="Y139" s="35"/>
      <c r="Z139" s="35"/>
      <c r="AA139" s="35"/>
      <c r="AB139" s="35"/>
      <c r="AC139" s="35"/>
      <c r="AD139" s="35"/>
      <c r="AE139" s="35"/>
      <c r="AT139" s="18" t="s">
        <v>148</v>
      </c>
      <c r="AU139" s="18" t="s">
        <v>84</v>
      </c>
    </row>
    <row r="140" spans="1:65" s="2" customFormat="1" ht="16.5" customHeight="1">
      <c r="A140" s="35"/>
      <c r="B140" s="36"/>
      <c r="C140" s="190" t="s">
        <v>175</v>
      </c>
      <c r="D140" s="190" t="s">
        <v>142</v>
      </c>
      <c r="E140" s="191" t="s">
        <v>1055</v>
      </c>
      <c r="F140" s="192" t="s">
        <v>1056</v>
      </c>
      <c r="G140" s="193" t="s">
        <v>469</v>
      </c>
      <c r="H140" s="194">
        <v>1</v>
      </c>
      <c r="I140" s="195"/>
      <c r="J140" s="195"/>
      <c r="K140" s="196">
        <f>ROUND(P140*H140,2)</f>
        <v>0</v>
      </c>
      <c r="L140" s="192" t="s">
        <v>1</v>
      </c>
      <c r="M140" s="40"/>
      <c r="N140" s="197" t="s">
        <v>1</v>
      </c>
      <c r="O140" s="198" t="s">
        <v>37</v>
      </c>
      <c r="P140" s="199">
        <f>I140+J140</f>
        <v>0</v>
      </c>
      <c r="Q140" s="199">
        <f>ROUND(I140*H140,2)</f>
        <v>0</v>
      </c>
      <c r="R140" s="199">
        <f>ROUND(J140*H140,2)</f>
        <v>0</v>
      </c>
      <c r="S140" s="72"/>
      <c r="T140" s="200">
        <f>S140*H140</f>
        <v>0</v>
      </c>
      <c r="U140" s="200">
        <v>0</v>
      </c>
      <c r="V140" s="200">
        <f>U140*H140</f>
        <v>0</v>
      </c>
      <c r="W140" s="200">
        <v>0</v>
      </c>
      <c r="X140" s="201">
        <f>W140*H140</f>
        <v>0</v>
      </c>
      <c r="Y140" s="35"/>
      <c r="Z140" s="35"/>
      <c r="AA140" s="35"/>
      <c r="AB140" s="35"/>
      <c r="AC140" s="35"/>
      <c r="AD140" s="35"/>
      <c r="AE140" s="35"/>
      <c r="AR140" s="202" t="s">
        <v>147</v>
      </c>
      <c r="AT140" s="202" t="s">
        <v>142</v>
      </c>
      <c r="AU140" s="202" t="s">
        <v>84</v>
      </c>
      <c r="AY140" s="18" t="s">
        <v>140</v>
      </c>
      <c r="BE140" s="203">
        <f>IF(O140="základní",K140,0)</f>
        <v>0</v>
      </c>
      <c r="BF140" s="203">
        <f>IF(O140="snížená",K140,0)</f>
        <v>0</v>
      </c>
      <c r="BG140" s="203">
        <f>IF(O140="zákl. přenesená",K140,0)</f>
        <v>0</v>
      </c>
      <c r="BH140" s="203">
        <f>IF(O140="sníž. přenesená",K140,0)</f>
        <v>0</v>
      </c>
      <c r="BI140" s="203">
        <f>IF(O140="nulová",K140,0)</f>
        <v>0</v>
      </c>
      <c r="BJ140" s="18" t="s">
        <v>82</v>
      </c>
      <c r="BK140" s="203">
        <f>ROUND(P140*H140,2)</f>
        <v>0</v>
      </c>
      <c r="BL140" s="18" t="s">
        <v>147</v>
      </c>
      <c r="BM140" s="202" t="s">
        <v>1057</v>
      </c>
    </row>
    <row r="141" spans="1:65" s="2" customFormat="1" ht="11.25">
      <c r="A141" s="35"/>
      <c r="B141" s="36"/>
      <c r="C141" s="37"/>
      <c r="D141" s="204" t="s">
        <v>148</v>
      </c>
      <c r="E141" s="37"/>
      <c r="F141" s="205" t="s">
        <v>1056</v>
      </c>
      <c r="G141" s="37"/>
      <c r="H141" s="37"/>
      <c r="I141" s="206"/>
      <c r="J141" s="206"/>
      <c r="K141" s="37"/>
      <c r="L141" s="37"/>
      <c r="M141" s="40"/>
      <c r="N141" s="207"/>
      <c r="O141" s="208"/>
      <c r="P141" s="72"/>
      <c r="Q141" s="72"/>
      <c r="R141" s="72"/>
      <c r="S141" s="72"/>
      <c r="T141" s="72"/>
      <c r="U141" s="72"/>
      <c r="V141" s="72"/>
      <c r="W141" s="72"/>
      <c r="X141" s="73"/>
      <c r="Y141" s="35"/>
      <c r="Z141" s="35"/>
      <c r="AA141" s="35"/>
      <c r="AB141" s="35"/>
      <c r="AC141" s="35"/>
      <c r="AD141" s="35"/>
      <c r="AE141" s="35"/>
      <c r="AT141" s="18" t="s">
        <v>148</v>
      </c>
      <c r="AU141" s="18" t="s">
        <v>84</v>
      </c>
    </row>
    <row r="142" spans="1:65" s="14" customFormat="1" ht="11.25">
      <c r="B142" s="219"/>
      <c r="C142" s="220"/>
      <c r="D142" s="204" t="s">
        <v>149</v>
      </c>
      <c r="E142" s="221" t="s">
        <v>1</v>
      </c>
      <c r="F142" s="222" t="s">
        <v>480</v>
      </c>
      <c r="G142" s="220"/>
      <c r="H142" s="223">
        <v>1</v>
      </c>
      <c r="I142" s="224"/>
      <c r="J142" s="224"/>
      <c r="K142" s="220"/>
      <c r="L142" s="220"/>
      <c r="M142" s="225"/>
      <c r="N142" s="226"/>
      <c r="O142" s="227"/>
      <c r="P142" s="227"/>
      <c r="Q142" s="227"/>
      <c r="R142" s="227"/>
      <c r="S142" s="227"/>
      <c r="T142" s="227"/>
      <c r="U142" s="227"/>
      <c r="V142" s="227"/>
      <c r="W142" s="227"/>
      <c r="X142" s="228"/>
      <c r="AT142" s="229" t="s">
        <v>149</v>
      </c>
      <c r="AU142" s="229" t="s">
        <v>84</v>
      </c>
      <c r="AV142" s="14" t="s">
        <v>84</v>
      </c>
      <c r="AW142" s="14" t="s">
        <v>5</v>
      </c>
      <c r="AX142" s="14" t="s">
        <v>74</v>
      </c>
      <c r="AY142" s="229" t="s">
        <v>140</v>
      </c>
    </row>
    <row r="143" spans="1:65" s="15" customFormat="1" ht="11.25">
      <c r="B143" s="230"/>
      <c r="C143" s="231"/>
      <c r="D143" s="204" t="s">
        <v>149</v>
      </c>
      <c r="E143" s="232" t="s">
        <v>1</v>
      </c>
      <c r="F143" s="233" t="s">
        <v>152</v>
      </c>
      <c r="G143" s="231"/>
      <c r="H143" s="234">
        <v>1</v>
      </c>
      <c r="I143" s="235"/>
      <c r="J143" s="235"/>
      <c r="K143" s="231"/>
      <c r="L143" s="231"/>
      <c r="M143" s="236"/>
      <c r="N143" s="237"/>
      <c r="O143" s="238"/>
      <c r="P143" s="238"/>
      <c r="Q143" s="238"/>
      <c r="R143" s="238"/>
      <c r="S143" s="238"/>
      <c r="T143" s="238"/>
      <c r="U143" s="238"/>
      <c r="V143" s="238"/>
      <c r="W143" s="238"/>
      <c r="X143" s="239"/>
      <c r="AT143" s="240" t="s">
        <v>149</v>
      </c>
      <c r="AU143" s="240" t="s">
        <v>84</v>
      </c>
      <c r="AV143" s="15" t="s">
        <v>153</v>
      </c>
      <c r="AW143" s="15" t="s">
        <v>5</v>
      </c>
      <c r="AX143" s="15" t="s">
        <v>74</v>
      </c>
      <c r="AY143" s="240" t="s">
        <v>140</v>
      </c>
    </row>
    <row r="144" spans="1:65" s="16" customFormat="1" ht="11.25">
      <c r="B144" s="241"/>
      <c r="C144" s="242"/>
      <c r="D144" s="204" t="s">
        <v>149</v>
      </c>
      <c r="E144" s="243" t="s">
        <v>1</v>
      </c>
      <c r="F144" s="244" t="s">
        <v>154</v>
      </c>
      <c r="G144" s="242"/>
      <c r="H144" s="245">
        <v>1</v>
      </c>
      <c r="I144" s="246"/>
      <c r="J144" s="246"/>
      <c r="K144" s="242"/>
      <c r="L144" s="242"/>
      <c r="M144" s="247"/>
      <c r="N144" s="248"/>
      <c r="O144" s="249"/>
      <c r="P144" s="249"/>
      <c r="Q144" s="249"/>
      <c r="R144" s="249"/>
      <c r="S144" s="249"/>
      <c r="T144" s="249"/>
      <c r="U144" s="249"/>
      <c r="V144" s="249"/>
      <c r="W144" s="249"/>
      <c r="X144" s="250"/>
      <c r="AT144" s="251" t="s">
        <v>149</v>
      </c>
      <c r="AU144" s="251" t="s">
        <v>84</v>
      </c>
      <c r="AV144" s="16" t="s">
        <v>147</v>
      </c>
      <c r="AW144" s="16" t="s">
        <v>5</v>
      </c>
      <c r="AX144" s="16" t="s">
        <v>82</v>
      </c>
      <c r="AY144" s="251" t="s">
        <v>140</v>
      </c>
    </row>
    <row r="145" spans="1:65" s="12" customFormat="1" ht="22.9" customHeight="1">
      <c r="B145" s="173"/>
      <c r="C145" s="174"/>
      <c r="D145" s="175" t="s">
        <v>73</v>
      </c>
      <c r="E145" s="188" t="s">
        <v>1058</v>
      </c>
      <c r="F145" s="188" t="s">
        <v>1059</v>
      </c>
      <c r="G145" s="174"/>
      <c r="H145" s="174"/>
      <c r="I145" s="177"/>
      <c r="J145" s="177"/>
      <c r="K145" s="189">
        <f>BK145</f>
        <v>0</v>
      </c>
      <c r="L145" s="174"/>
      <c r="M145" s="179"/>
      <c r="N145" s="180"/>
      <c r="O145" s="181"/>
      <c r="P145" s="181"/>
      <c r="Q145" s="182">
        <f>SUM(Q146:Q150)</f>
        <v>0</v>
      </c>
      <c r="R145" s="182">
        <f>SUM(R146:R150)</f>
        <v>0</v>
      </c>
      <c r="S145" s="181"/>
      <c r="T145" s="183">
        <f>SUM(T146:T150)</f>
        <v>0</v>
      </c>
      <c r="U145" s="181"/>
      <c r="V145" s="183">
        <f>SUM(V146:V150)</f>
        <v>0</v>
      </c>
      <c r="W145" s="181"/>
      <c r="X145" s="184">
        <f>SUM(X146:X150)</f>
        <v>0</v>
      </c>
      <c r="AR145" s="185" t="s">
        <v>175</v>
      </c>
      <c r="AT145" s="186" t="s">
        <v>73</v>
      </c>
      <c r="AU145" s="186" t="s">
        <v>82</v>
      </c>
      <c r="AY145" s="185" t="s">
        <v>140</v>
      </c>
      <c r="BK145" s="187">
        <f>SUM(BK146:BK150)</f>
        <v>0</v>
      </c>
    </row>
    <row r="146" spans="1:65" s="2" customFormat="1" ht="16.5" customHeight="1">
      <c r="A146" s="35"/>
      <c r="B146" s="36"/>
      <c r="C146" s="190" t="s">
        <v>160</v>
      </c>
      <c r="D146" s="190" t="s">
        <v>142</v>
      </c>
      <c r="E146" s="191" t="s">
        <v>1060</v>
      </c>
      <c r="F146" s="192" t="s">
        <v>1061</v>
      </c>
      <c r="G146" s="193" t="s">
        <v>469</v>
      </c>
      <c r="H146" s="194">
        <v>1</v>
      </c>
      <c r="I146" s="195"/>
      <c r="J146" s="195"/>
      <c r="K146" s="196">
        <f>ROUND(P146*H146,2)</f>
        <v>0</v>
      </c>
      <c r="L146" s="192" t="s">
        <v>1</v>
      </c>
      <c r="M146" s="40"/>
      <c r="N146" s="197" t="s">
        <v>1</v>
      </c>
      <c r="O146" s="198" t="s">
        <v>37</v>
      </c>
      <c r="P146" s="199">
        <f>I146+J146</f>
        <v>0</v>
      </c>
      <c r="Q146" s="199">
        <f>ROUND(I146*H146,2)</f>
        <v>0</v>
      </c>
      <c r="R146" s="199">
        <f>ROUND(J146*H146,2)</f>
        <v>0</v>
      </c>
      <c r="S146" s="72"/>
      <c r="T146" s="200">
        <f>S146*H146</f>
        <v>0</v>
      </c>
      <c r="U146" s="200">
        <v>0</v>
      </c>
      <c r="V146" s="200">
        <f>U146*H146</f>
        <v>0</v>
      </c>
      <c r="W146" s="200">
        <v>0</v>
      </c>
      <c r="X146" s="201">
        <f>W146*H146</f>
        <v>0</v>
      </c>
      <c r="Y146" s="35"/>
      <c r="Z146" s="35"/>
      <c r="AA146" s="35"/>
      <c r="AB146" s="35"/>
      <c r="AC146" s="35"/>
      <c r="AD146" s="35"/>
      <c r="AE146" s="35"/>
      <c r="AR146" s="202" t="s">
        <v>147</v>
      </c>
      <c r="AT146" s="202" t="s">
        <v>142</v>
      </c>
      <c r="AU146" s="202" t="s">
        <v>84</v>
      </c>
      <c r="AY146" s="18" t="s">
        <v>140</v>
      </c>
      <c r="BE146" s="203">
        <f>IF(O146="základní",K146,0)</f>
        <v>0</v>
      </c>
      <c r="BF146" s="203">
        <f>IF(O146="snížená",K146,0)</f>
        <v>0</v>
      </c>
      <c r="BG146" s="203">
        <f>IF(O146="zákl. přenesená",K146,0)</f>
        <v>0</v>
      </c>
      <c r="BH146" s="203">
        <f>IF(O146="sníž. přenesená",K146,0)</f>
        <v>0</v>
      </c>
      <c r="BI146" s="203">
        <f>IF(O146="nulová",K146,0)</f>
        <v>0</v>
      </c>
      <c r="BJ146" s="18" t="s">
        <v>82</v>
      </c>
      <c r="BK146" s="203">
        <f>ROUND(P146*H146,2)</f>
        <v>0</v>
      </c>
      <c r="BL146" s="18" t="s">
        <v>147</v>
      </c>
      <c r="BM146" s="202" t="s">
        <v>1062</v>
      </c>
    </row>
    <row r="147" spans="1:65" s="2" customFormat="1" ht="11.25">
      <c r="A147" s="35"/>
      <c r="B147" s="36"/>
      <c r="C147" s="37"/>
      <c r="D147" s="204" t="s">
        <v>148</v>
      </c>
      <c r="E147" s="37"/>
      <c r="F147" s="205" t="s">
        <v>1061</v>
      </c>
      <c r="G147" s="37"/>
      <c r="H147" s="37"/>
      <c r="I147" s="206"/>
      <c r="J147" s="206"/>
      <c r="K147" s="37"/>
      <c r="L147" s="37"/>
      <c r="M147" s="40"/>
      <c r="N147" s="207"/>
      <c r="O147" s="208"/>
      <c r="P147" s="72"/>
      <c r="Q147" s="72"/>
      <c r="R147" s="72"/>
      <c r="S147" s="72"/>
      <c r="T147" s="72"/>
      <c r="U147" s="72"/>
      <c r="V147" s="72"/>
      <c r="W147" s="72"/>
      <c r="X147" s="73"/>
      <c r="Y147" s="35"/>
      <c r="Z147" s="35"/>
      <c r="AA147" s="35"/>
      <c r="AB147" s="35"/>
      <c r="AC147" s="35"/>
      <c r="AD147" s="35"/>
      <c r="AE147" s="35"/>
      <c r="AT147" s="18" t="s">
        <v>148</v>
      </c>
      <c r="AU147" s="18" t="s">
        <v>84</v>
      </c>
    </row>
    <row r="148" spans="1:65" s="14" customFormat="1" ht="11.25">
      <c r="B148" s="219"/>
      <c r="C148" s="220"/>
      <c r="D148" s="204" t="s">
        <v>149</v>
      </c>
      <c r="E148" s="221" t="s">
        <v>1</v>
      </c>
      <c r="F148" s="222" t="s">
        <v>480</v>
      </c>
      <c r="G148" s="220"/>
      <c r="H148" s="223">
        <v>1</v>
      </c>
      <c r="I148" s="224"/>
      <c r="J148" s="224"/>
      <c r="K148" s="220"/>
      <c r="L148" s="220"/>
      <c r="M148" s="225"/>
      <c r="N148" s="226"/>
      <c r="O148" s="227"/>
      <c r="P148" s="227"/>
      <c r="Q148" s="227"/>
      <c r="R148" s="227"/>
      <c r="S148" s="227"/>
      <c r="T148" s="227"/>
      <c r="U148" s="227"/>
      <c r="V148" s="227"/>
      <c r="W148" s="227"/>
      <c r="X148" s="228"/>
      <c r="AT148" s="229" t="s">
        <v>149</v>
      </c>
      <c r="AU148" s="229" t="s">
        <v>84</v>
      </c>
      <c r="AV148" s="14" t="s">
        <v>84</v>
      </c>
      <c r="AW148" s="14" t="s">
        <v>5</v>
      </c>
      <c r="AX148" s="14" t="s">
        <v>74</v>
      </c>
      <c r="AY148" s="229" t="s">
        <v>140</v>
      </c>
    </row>
    <row r="149" spans="1:65" s="15" customFormat="1" ht="11.25">
      <c r="B149" s="230"/>
      <c r="C149" s="231"/>
      <c r="D149" s="204" t="s">
        <v>149</v>
      </c>
      <c r="E149" s="232" t="s">
        <v>1</v>
      </c>
      <c r="F149" s="233" t="s">
        <v>152</v>
      </c>
      <c r="G149" s="231"/>
      <c r="H149" s="234">
        <v>1</v>
      </c>
      <c r="I149" s="235"/>
      <c r="J149" s="235"/>
      <c r="K149" s="231"/>
      <c r="L149" s="231"/>
      <c r="M149" s="236"/>
      <c r="N149" s="237"/>
      <c r="O149" s="238"/>
      <c r="P149" s="238"/>
      <c r="Q149" s="238"/>
      <c r="R149" s="238"/>
      <c r="S149" s="238"/>
      <c r="T149" s="238"/>
      <c r="U149" s="238"/>
      <c r="V149" s="238"/>
      <c r="W149" s="238"/>
      <c r="X149" s="239"/>
      <c r="AT149" s="240" t="s">
        <v>149</v>
      </c>
      <c r="AU149" s="240" t="s">
        <v>84</v>
      </c>
      <c r="AV149" s="15" t="s">
        <v>153</v>
      </c>
      <c r="AW149" s="15" t="s">
        <v>5</v>
      </c>
      <c r="AX149" s="15" t="s">
        <v>74</v>
      </c>
      <c r="AY149" s="240" t="s">
        <v>140</v>
      </c>
    </row>
    <row r="150" spans="1:65" s="16" customFormat="1" ht="11.25">
      <c r="B150" s="241"/>
      <c r="C150" s="242"/>
      <c r="D150" s="204" t="s">
        <v>149</v>
      </c>
      <c r="E150" s="243" t="s">
        <v>1</v>
      </c>
      <c r="F150" s="244" t="s">
        <v>154</v>
      </c>
      <c r="G150" s="242"/>
      <c r="H150" s="245">
        <v>1</v>
      </c>
      <c r="I150" s="246"/>
      <c r="J150" s="246"/>
      <c r="K150" s="242"/>
      <c r="L150" s="242"/>
      <c r="M150" s="247"/>
      <c r="N150" s="248"/>
      <c r="O150" s="249"/>
      <c r="P150" s="249"/>
      <c r="Q150" s="249"/>
      <c r="R150" s="249"/>
      <c r="S150" s="249"/>
      <c r="T150" s="249"/>
      <c r="U150" s="249"/>
      <c r="V150" s="249"/>
      <c r="W150" s="249"/>
      <c r="X150" s="250"/>
      <c r="AT150" s="251" t="s">
        <v>149</v>
      </c>
      <c r="AU150" s="251" t="s">
        <v>84</v>
      </c>
      <c r="AV150" s="16" t="s">
        <v>147</v>
      </c>
      <c r="AW150" s="16" t="s">
        <v>5</v>
      </c>
      <c r="AX150" s="16" t="s">
        <v>82</v>
      </c>
      <c r="AY150" s="251" t="s">
        <v>140</v>
      </c>
    </row>
    <row r="151" spans="1:65" s="12" customFormat="1" ht="22.9" customHeight="1">
      <c r="B151" s="173"/>
      <c r="C151" s="174"/>
      <c r="D151" s="175" t="s">
        <v>73</v>
      </c>
      <c r="E151" s="188" t="s">
        <v>1063</v>
      </c>
      <c r="F151" s="188" t="s">
        <v>1064</v>
      </c>
      <c r="G151" s="174"/>
      <c r="H151" s="174"/>
      <c r="I151" s="177"/>
      <c r="J151" s="177"/>
      <c r="K151" s="189">
        <f>BK151</f>
        <v>0</v>
      </c>
      <c r="L151" s="174"/>
      <c r="M151" s="179"/>
      <c r="N151" s="180"/>
      <c r="O151" s="181"/>
      <c r="P151" s="181"/>
      <c r="Q151" s="182">
        <f>SUM(Q152:Q153)</f>
        <v>0</v>
      </c>
      <c r="R151" s="182">
        <f>SUM(R152:R153)</f>
        <v>0</v>
      </c>
      <c r="S151" s="181"/>
      <c r="T151" s="183">
        <f>SUM(T152:T153)</f>
        <v>0</v>
      </c>
      <c r="U151" s="181"/>
      <c r="V151" s="183">
        <f>SUM(V152:V153)</f>
        <v>0</v>
      </c>
      <c r="W151" s="181"/>
      <c r="X151" s="184">
        <f>SUM(X152:X153)</f>
        <v>0</v>
      </c>
      <c r="AR151" s="185" t="s">
        <v>175</v>
      </c>
      <c r="AT151" s="186" t="s">
        <v>73</v>
      </c>
      <c r="AU151" s="186" t="s">
        <v>82</v>
      </c>
      <c r="AY151" s="185" t="s">
        <v>140</v>
      </c>
      <c r="BK151" s="187">
        <f>SUM(BK152:BK153)</f>
        <v>0</v>
      </c>
    </row>
    <row r="152" spans="1:65" s="2" customFormat="1" ht="16.5" customHeight="1">
      <c r="A152" s="35"/>
      <c r="B152" s="36"/>
      <c r="C152" s="190" t="s">
        <v>183</v>
      </c>
      <c r="D152" s="190" t="s">
        <v>142</v>
      </c>
      <c r="E152" s="191" t="s">
        <v>1065</v>
      </c>
      <c r="F152" s="192" t="s">
        <v>1066</v>
      </c>
      <c r="G152" s="193" t="s">
        <v>469</v>
      </c>
      <c r="H152" s="194">
        <v>1</v>
      </c>
      <c r="I152" s="195"/>
      <c r="J152" s="195"/>
      <c r="K152" s="196">
        <f>ROUND(P152*H152,2)</f>
        <v>0</v>
      </c>
      <c r="L152" s="192" t="s">
        <v>1</v>
      </c>
      <c r="M152" s="40"/>
      <c r="N152" s="197" t="s">
        <v>1</v>
      </c>
      <c r="O152" s="198" t="s">
        <v>37</v>
      </c>
      <c r="P152" s="199">
        <f>I152+J152</f>
        <v>0</v>
      </c>
      <c r="Q152" s="199">
        <f>ROUND(I152*H152,2)</f>
        <v>0</v>
      </c>
      <c r="R152" s="199">
        <f>ROUND(J152*H152,2)</f>
        <v>0</v>
      </c>
      <c r="S152" s="72"/>
      <c r="T152" s="200">
        <f>S152*H152</f>
        <v>0</v>
      </c>
      <c r="U152" s="200">
        <v>0</v>
      </c>
      <c r="V152" s="200">
        <f>U152*H152</f>
        <v>0</v>
      </c>
      <c r="W152" s="200">
        <v>0</v>
      </c>
      <c r="X152" s="201">
        <f>W152*H152</f>
        <v>0</v>
      </c>
      <c r="Y152" s="35"/>
      <c r="Z152" s="35"/>
      <c r="AA152" s="35"/>
      <c r="AB152" s="35"/>
      <c r="AC152" s="35"/>
      <c r="AD152" s="35"/>
      <c r="AE152" s="35"/>
      <c r="AR152" s="202" t="s">
        <v>147</v>
      </c>
      <c r="AT152" s="202" t="s">
        <v>142</v>
      </c>
      <c r="AU152" s="202" t="s">
        <v>84</v>
      </c>
      <c r="AY152" s="18" t="s">
        <v>140</v>
      </c>
      <c r="BE152" s="203">
        <f>IF(O152="základní",K152,0)</f>
        <v>0</v>
      </c>
      <c r="BF152" s="203">
        <f>IF(O152="snížená",K152,0)</f>
        <v>0</v>
      </c>
      <c r="BG152" s="203">
        <f>IF(O152="zákl. přenesená",K152,0)</f>
        <v>0</v>
      </c>
      <c r="BH152" s="203">
        <f>IF(O152="sníž. přenesená",K152,0)</f>
        <v>0</v>
      </c>
      <c r="BI152" s="203">
        <f>IF(O152="nulová",K152,0)</f>
        <v>0</v>
      </c>
      <c r="BJ152" s="18" t="s">
        <v>82</v>
      </c>
      <c r="BK152" s="203">
        <f>ROUND(P152*H152,2)</f>
        <v>0</v>
      </c>
      <c r="BL152" s="18" t="s">
        <v>147</v>
      </c>
      <c r="BM152" s="202" t="s">
        <v>1067</v>
      </c>
    </row>
    <row r="153" spans="1:65" s="2" customFormat="1" ht="11.25">
      <c r="A153" s="35"/>
      <c r="B153" s="36"/>
      <c r="C153" s="37"/>
      <c r="D153" s="204" t="s">
        <v>148</v>
      </c>
      <c r="E153" s="37"/>
      <c r="F153" s="205" t="s">
        <v>1066</v>
      </c>
      <c r="G153" s="37"/>
      <c r="H153" s="37"/>
      <c r="I153" s="206"/>
      <c r="J153" s="206"/>
      <c r="K153" s="37"/>
      <c r="L153" s="37"/>
      <c r="M153" s="40"/>
      <c r="N153" s="207"/>
      <c r="O153" s="208"/>
      <c r="P153" s="72"/>
      <c r="Q153" s="72"/>
      <c r="R153" s="72"/>
      <c r="S153" s="72"/>
      <c r="T153" s="72"/>
      <c r="U153" s="72"/>
      <c r="V153" s="72"/>
      <c r="W153" s="72"/>
      <c r="X153" s="73"/>
      <c r="Y153" s="35"/>
      <c r="Z153" s="35"/>
      <c r="AA153" s="35"/>
      <c r="AB153" s="35"/>
      <c r="AC153" s="35"/>
      <c r="AD153" s="35"/>
      <c r="AE153" s="35"/>
      <c r="AT153" s="18" t="s">
        <v>148</v>
      </c>
      <c r="AU153" s="18" t="s">
        <v>84</v>
      </c>
    </row>
    <row r="154" spans="1:65" s="12" customFormat="1" ht="22.9" customHeight="1">
      <c r="B154" s="173"/>
      <c r="C154" s="174"/>
      <c r="D154" s="175" t="s">
        <v>73</v>
      </c>
      <c r="E154" s="188" t="s">
        <v>1068</v>
      </c>
      <c r="F154" s="188" t="s">
        <v>1069</v>
      </c>
      <c r="G154" s="174"/>
      <c r="H154" s="174"/>
      <c r="I154" s="177"/>
      <c r="J154" s="177"/>
      <c r="K154" s="189">
        <f>BK154</f>
        <v>0</v>
      </c>
      <c r="L154" s="174"/>
      <c r="M154" s="179"/>
      <c r="N154" s="180"/>
      <c r="O154" s="181"/>
      <c r="P154" s="181"/>
      <c r="Q154" s="182">
        <f>SUM(Q155:Q163)</f>
        <v>0</v>
      </c>
      <c r="R154" s="182">
        <f>SUM(R155:R163)</f>
        <v>0</v>
      </c>
      <c r="S154" s="181"/>
      <c r="T154" s="183">
        <f>SUM(T155:T163)</f>
        <v>0</v>
      </c>
      <c r="U154" s="181"/>
      <c r="V154" s="183">
        <f>SUM(V155:V163)</f>
        <v>0</v>
      </c>
      <c r="W154" s="181"/>
      <c r="X154" s="184">
        <f>SUM(X155:X163)</f>
        <v>0</v>
      </c>
      <c r="AR154" s="185" t="s">
        <v>175</v>
      </c>
      <c r="AT154" s="186" t="s">
        <v>73</v>
      </c>
      <c r="AU154" s="186" t="s">
        <v>82</v>
      </c>
      <c r="AY154" s="185" t="s">
        <v>140</v>
      </c>
      <c r="BK154" s="187">
        <f>SUM(BK155:BK163)</f>
        <v>0</v>
      </c>
    </row>
    <row r="155" spans="1:65" s="2" customFormat="1" ht="16.5" customHeight="1">
      <c r="A155" s="35"/>
      <c r="B155" s="36"/>
      <c r="C155" s="190" t="s">
        <v>169</v>
      </c>
      <c r="D155" s="190" t="s">
        <v>142</v>
      </c>
      <c r="E155" s="191" t="s">
        <v>1070</v>
      </c>
      <c r="F155" s="192" t="s">
        <v>1071</v>
      </c>
      <c r="G155" s="193" t="s">
        <v>469</v>
      </c>
      <c r="H155" s="194">
        <v>1</v>
      </c>
      <c r="I155" s="195"/>
      <c r="J155" s="195"/>
      <c r="K155" s="196">
        <f>ROUND(P155*H155,2)</f>
        <v>0</v>
      </c>
      <c r="L155" s="192" t="s">
        <v>1</v>
      </c>
      <c r="M155" s="40"/>
      <c r="N155" s="197" t="s">
        <v>1</v>
      </c>
      <c r="O155" s="198" t="s">
        <v>37</v>
      </c>
      <c r="P155" s="199">
        <f>I155+J155</f>
        <v>0</v>
      </c>
      <c r="Q155" s="199">
        <f>ROUND(I155*H155,2)</f>
        <v>0</v>
      </c>
      <c r="R155" s="199">
        <f>ROUND(J155*H155,2)</f>
        <v>0</v>
      </c>
      <c r="S155" s="72"/>
      <c r="T155" s="200">
        <f>S155*H155</f>
        <v>0</v>
      </c>
      <c r="U155" s="200">
        <v>0</v>
      </c>
      <c r="V155" s="200">
        <f>U155*H155</f>
        <v>0</v>
      </c>
      <c r="W155" s="200">
        <v>0</v>
      </c>
      <c r="X155" s="201">
        <f>W155*H155</f>
        <v>0</v>
      </c>
      <c r="Y155" s="35"/>
      <c r="Z155" s="35"/>
      <c r="AA155" s="35"/>
      <c r="AB155" s="35"/>
      <c r="AC155" s="35"/>
      <c r="AD155" s="35"/>
      <c r="AE155" s="35"/>
      <c r="AR155" s="202" t="s">
        <v>147</v>
      </c>
      <c r="AT155" s="202" t="s">
        <v>142</v>
      </c>
      <c r="AU155" s="202" t="s">
        <v>84</v>
      </c>
      <c r="AY155" s="18" t="s">
        <v>140</v>
      </c>
      <c r="BE155" s="203">
        <f>IF(O155="základní",K155,0)</f>
        <v>0</v>
      </c>
      <c r="BF155" s="203">
        <f>IF(O155="snížená",K155,0)</f>
        <v>0</v>
      </c>
      <c r="BG155" s="203">
        <f>IF(O155="zákl. přenesená",K155,0)</f>
        <v>0</v>
      </c>
      <c r="BH155" s="203">
        <f>IF(O155="sníž. přenesená",K155,0)</f>
        <v>0</v>
      </c>
      <c r="BI155" s="203">
        <f>IF(O155="nulová",K155,0)</f>
        <v>0</v>
      </c>
      <c r="BJ155" s="18" t="s">
        <v>82</v>
      </c>
      <c r="BK155" s="203">
        <f>ROUND(P155*H155,2)</f>
        <v>0</v>
      </c>
      <c r="BL155" s="18" t="s">
        <v>147</v>
      </c>
      <c r="BM155" s="202" t="s">
        <v>1072</v>
      </c>
    </row>
    <row r="156" spans="1:65" s="2" customFormat="1" ht="11.25">
      <c r="A156" s="35"/>
      <c r="B156" s="36"/>
      <c r="C156" s="37"/>
      <c r="D156" s="204" t="s">
        <v>148</v>
      </c>
      <c r="E156" s="37"/>
      <c r="F156" s="205" t="s">
        <v>1071</v>
      </c>
      <c r="G156" s="37"/>
      <c r="H156" s="37"/>
      <c r="I156" s="206"/>
      <c r="J156" s="206"/>
      <c r="K156" s="37"/>
      <c r="L156" s="37"/>
      <c r="M156" s="40"/>
      <c r="N156" s="207"/>
      <c r="O156" s="208"/>
      <c r="P156" s="72"/>
      <c r="Q156" s="72"/>
      <c r="R156" s="72"/>
      <c r="S156" s="72"/>
      <c r="T156" s="72"/>
      <c r="U156" s="72"/>
      <c r="V156" s="72"/>
      <c r="W156" s="72"/>
      <c r="X156" s="73"/>
      <c r="Y156" s="35"/>
      <c r="Z156" s="35"/>
      <c r="AA156" s="35"/>
      <c r="AB156" s="35"/>
      <c r="AC156" s="35"/>
      <c r="AD156" s="35"/>
      <c r="AE156" s="35"/>
      <c r="AT156" s="18" t="s">
        <v>148</v>
      </c>
      <c r="AU156" s="18" t="s">
        <v>84</v>
      </c>
    </row>
    <row r="157" spans="1:65" s="13" customFormat="1" ht="22.5">
      <c r="B157" s="209"/>
      <c r="C157" s="210"/>
      <c r="D157" s="204" t="s">
        <v>149</v>
      </c>
      <c r="E157" s="211" t="s">
        <v>1</v>
      </c>
      <c r="F157" s="212" t="s">
        <v>1073</v>
      </c>
      <c r="G157" s="210"/>
      <c r="H157" s="211" t="s">
        <v>1</v>
      </c>
      <c r="I157" s="213"/>
      <c r="J157" s="213"/>
      <c r="K157" s="210"/>
      <c r="L157" s="210"/>
      <c r="M157" s="214"/>
      <c r="N157" s="215"/>
      <c r="O157" s="216"/>
      <c r="P157" s="216"/>
      <c r="Q157" s="216"/>
      <c r="R157" s="216"/>
      <c r="S157" s="216"/>
      <c r="T157" s="216"/>
      <c r="U157" s="216"/>
      <c r="V157" s="216"/>
      <c r="W157" s="216"/>
      <c r="X157" s="217"/>
      <c r="AT157" s="218" t="s">
        <v>149</v>
      </c>
      <c r="AU157" s="218" t="s">
        <v>84</v>
      </c>
      <c r="AV157" s="13" t="s">
        <v>82</v>
      </c>
      <c r="AW157" s="13" t="s">
        <v>5</v>
      </c>
      <c r="AX157" s="13" t="s">
        <v>74</v>
      </c>
      <c r="AY157" s="218" t="s">
        <v>140</v>
      </c>
    </row>
    <row r="158" spans="1:65" s="14" customFormat="1" ht="11.25">
      <c r="B158" s="219"/>
      <c r="C158" s="220"/>
      <c r="D158" s="204" t="s">
        <v>149</v>
      </c>
      <c r="E158" s="221" t="s">
        <v>1</v>
      </c>
      <c r="F158" s="222" t="s">
        <v>480</v>
      </c>
      <c r="G158" s="220"/>
      <c r="H158" s="223">
        <v>1</v>
      </c>
      <c r="I158" s="224"/>
      <c r="J158" s="224"/>
      <c r="K158" s="220"/>
      <c r="L158" s="220"/>
      <c r="M158" s="225"/>
      <c r="N158" s="226"/>
      <c r="O158" s="227"/>
      <c r="P158" s="227"/>
      <c r="Q158" s="227"/>
      <c r="R158" s="227"/>
      <c r="S158" s="227"/>
      <c r="T158" s="227"/>
      <c r="U158" s="227"/>
      <c r="V158" s="227"/>
      <c r="W158" s="227"/>
      <c r="X158" s="228"/>
      <c r="AT158" s="229" t="s">
        <v>149</v>
      </c>
      <c r="AU158" s="229" t="s">
        <v>84</v>
      </c>
      <c r="AV158" s="14" t="s">
        <v>84</v>
      </c>
      <c r="AW158" s="14" t="s">
        <v>5</v>
      </c>
      <c r="AX158" s="14" t="s">
        <v>74</v>
      </c>
      <c r="AY158" s="229" t="s">
        <v>140</v>
      </c>
    </row>
    <row r="159" spans="1:65" s="16" customFormat="1" ht="11.25">
      <c r="B159" s="241"/>
      <c r="C159" s="242"/>
      <c r="D159" s="204" t="s">
        <v>149</v>
      </c>
      <c r="E159" s="243" t="s">
        <v>1</v>
      </c>
      <c r="F159" s="244" t="s">
        <v>154</v>
      </c>
      <c r="G159" s="242"/>
      <c r="H159" s="245">
        <v>1</v>
      </c>
      <c r="I159" s="246"/>
      <c r="J159" s="246"/>
      <c r="K159" s="242"/>
      <c r="L159" s="242"/>
      <c r="M159" s="247"/>
      <c r="N159" s="248"/>
      <c r="O159" s="249"/>
      <c r="P159" s="249"/>
      <c r="Q159" s="249"/>
      <c r="R159" s="249"/>
      <c r="S159" s="249"/>
      <c r="T159" s="249"/>
      <c r="U159" s="249"/>
      <c r="V159" s="249"/>
      <c r="W159" s="249"/>
      <c r="X159" s="250"/>
      <c r="AT159" s="251" t="s">
        <v>149</v>
      </c>
      <c r="AU159" s="251" t="s">
        <v>84</v>
      </c>
      <c r="AV159" s="16" t="s">
        <v>147</v>
      </c>
      <c r="AW159" s="16" t="s">
        <v>5</v>
      </c>
      <c r="AX159" s="16" t="s">
        <v>82</v>
      </c>
      <c r="AY159" s="251" t="s">
        <v>140</v>
      </c>
    </row>
    <row r="160" spans="1:65" s="2" customFormat="1" ht="16.5" customHeight="1">
      <c r="A160" s="35"/>
      <c r="B160" s="36"/>
      <c r="C160" s="190" t="s">
        <v>194</v>
      </c>
      <c r="D160" s="190" t="s">
        <v>142</v>
      </c>
      <c r="E160" s="191" t="s">
        <v>1074</v>
      </c>
      <c r="F160" s="192" t="s">
        <v>1075</v>
      </c>
      <c r="G160" s="193" t="s">
        <v>469</v>
      </c>
      <c r="H160" s="194">
        <v>1</v>
      </c>
      <c r="I160" s="195"/>
      <c r="J160" s="195"/>
      <c r="K160" s="196">
        <f>ROUND(P160*H160,2)</f>
        <v>0</v>
      </c>
      <c r="L160" s="192" t="s">
        <v>1</v>
      </c>
      <c r="M160" s="40"/>
      <c r="N160" s="197" t="s">
        <v>1</v>
      </c>
      <c r="O160" s="198" t="s">
        <v>37</v>
      </c>
      <c r="P160" s="199">
        <f>I160+J160</f>
        <v>0</v>
      </c>
      <c r="Q160" s="199">
        <f>ROUND(I160*H160,2)</f>
        <v>0</v>
      </c>
      <c r="R160" s="199">
        <f>ROUND(J160*H160,2)</f>
        <v>0</v>
      </c>
      <c r="S160" s="72"/>
      <c r="T160" s="200">
        <f>S160*H160</f>
        <v>0</v>
      </c>
      <c r="U160" s="200">
        <v>0</v>
      </c>
      <c r="V160" s="200">
        <f>U160*H160</f>
        <v>0</v>
      </c>
      <c r="W160" s="200">
        <v>0</v>
      </c>
      <c r="X160" s="201">
        <f>W160*H160</f>
        <v>0</v>
      </c>
      <c r="Y160" s="35"/>
      <c r="Z160" s="35"/>
      <c r="AA160" s="35"/>
      <c r="AB160" s="35"/>
      <c r="AC160" s="35"/>
      <c r="AD160" s="35"/>
      <c r="AE160" s="35"/>
      <c r="AR160" s="202" t="s">
        <v>147</v>
      </c>
      <c r="AT160" s="202" t="s">
        <v>142</v>
      </c>
      <c r="AU160" s="202" t="s">
        <v>84</v>
      </c>
      <c r="AY160" s="18" t="s">
        <v>140</v>
      </c>
      <c r="BE160" s="203">
        <f>IF(O160="základní",K160,0)</f>
        <v>0</v>
      </c>
      <c r="BF160" s="203">
        <f>IF(O160="snížená",K160,0)</f>
        <v>0</v>
      </c>
      <c r="BG160" s="203">
        <f>IF(O160="zákl. přenesená",K160,0)</f>
        <v>0</v>
      </c>
      <c r="BH160" s="203">
        <f>IF(O160="sníž. přenesená",K160,0)</f>
        <v>0</v>
      </c>
      <c r="BI160" s="203">
        <f>IF(O160="nulová",K160,0)</f>
        <v>0</v>
      </c>
      <c r="BJ160" s="18" t="s">
        <v>82</v>
      </c>
      <c r="BK160" s="203">
        <f>ROUND(P160*H160,2)</f>
        <v>0</v>
      </c>
      <c r="BL160" s="18" t="s">
        <v>147</v>
      </c>
      <c r="BM160" s="202" t="s">
        <v>1076</v>
      </c>
    </row>
    <row r="161" spans="1:65" s="2" customFormat="1" ht="11.25">
      <c r="A161" s="35"/>
      <c r="B161" s="36"/>
      <c r="C161" s="37"/>
      <c r="D161" s="204" t="s">
        <v>148</v>
      </c>
      <c r="E161" s="37"/>
      <c r="F161" s="205" t="s">
        <v>1075</v>
      </c>
      <c r="G161" s="37"/>
      <c r="H161" s="37"/>
      <c r="I161" s="206"/>
      <c r="J161" s="206"/>
      <c r="K161" s="37"/>
      <c r="L161" s="37"/>
      <c r="M161" s="40"/>
      <c r="N161" s="207"/>
      <c r="O161" s="208"/>
      <c r="P161" s="72"/>
      <c r="Q161" s="72"/>
      <c r="R161" s="72"/>
      <c r="S161" s="72"/>
      <c r="T161" s="72"/>
      <c r="U161" s="72"/>
      <c r="V161" s="72"/>
      <c r="W161" s="72"/>
      <c r="X161" s="73"/>
      <c r="Y161" s="35"/>
      <c r="Z161" s="35"/>
      <c r="AA161" s="35"/>
      <c r="AB161" s="35"/>
      <c r="AC161" s="35"/>
      <c r="AD161" s="35"/>
      <c r="AE161" s="35"/>
      <c r="AT161" s="18" t="s">
        <v>148</v>
      </c>
      <c r="AU161" s="18" t="s">
        <v>84</v>
      </c>
    </row>
    <row r="162" spans="1:65" s="2" customFormat="1" ht="16.5" customHeight="1">
      <c r="A162" s="35"/>
      <c r="B162" s="36"/>
      <c r="C162" s="190" t="s">
        <v>178</v>
      </c>
      <c r="D162" s="190" t="s">
        <v>142</v>
      </c>
      <c r="E162" s="191" t="s">
        <v>1077</v>
      </c>
      <c r="F162" s="192" t="s">
        <v>1078</v>
      </c>
      <c r="G162" s="193" t="s">
        <v>469</v>
      </c>
      <c r="H162" s="194">
        <v>1</v>
      </c>
      <c r="I162" s="195"/>
      <c r="J162" s="195"/>
      <c r="K162" s="196">
        <f>ROUND(P162*H162,2)</f>
        <v>0</v>
      </c>
      <c r="L162" s="192" t="s">
        <v>1</v>
      </c>
      <c r="M162" s="40"/>
      <c r="N162" s="197" t="s">
        <v>1</v>
      </c>
      <c r="O162" s="198" t="s">
        <v>37</v>
      </c>
      <c r="P162" s="199">
        <f>I162+J162</f>
        <v>0</v>
      </c>
      <c r="Q162" s="199">
        <f>ROUND(I162*H162,2)</f>
        <v>0</v>
      </c>
      <c r="R162" s="199">
        <f>ROUND(J162*H162,2)</f>
        <v>0</v>
      </c>
      <c r="S162" s="72"/>
      <c r="T162" s="200">
        <f>S162*H162</f>
        <v>0</v>
      </c>
      <c r="U162" s="200">
        <v>0</v>
      </c>
      <c r="V162" s="200">
        <f>U162*H162</f>
        <v>0</v>
      </c>
      <c r="W162" s="200">
        <v>0</v>
      </c>
      <c r="X162" s="201">
        <f>W162*H162</f>
        <v>0</v>
      </c>
      <c r="Y162" s="35"/>
      <c r="Z162" s="35"/>
      <c r="AA162" s="35"/>
      <c r="AB162" s="35"/>
      <c r="AC162" s="35"/>
      <c r="AD162" s="35"/>
      <c r="AE162" s="35"/>
      <c r="AR162" s="202" t="s">
        <v>147</v>
      </c>
      <c r="AT162" s="202" t="s">
        <v>142</v>
      </c>
      <c r="AU162" s="202" t="s">
        <v>84</v>
      </c>
      <c r="AY162" s="18" t="s">
        <v>140</v>
      </c>
      <c r="BE162" s="203">
        <f>IF(O162="základní",K162,0)</f>
        <v>0</v>
      </c>
      <c r="BF162" s="203">
        <f>IF(O162="snížená",K162,0)</f>
        <v>0</v>
      </c>
      <c r="BG162" s="203">
        <f>IF(O162="zákl. přenesená",K162,0)</f>
        <v>0</v>
      </c>
      <c r="BH162" s="203">
        <f>IF(O162="sníž. přenesená",K162,0)</f>
        <v>0</v>
      </c>
      <c r="BI162" s="203">
        <f>IF(O162="nulová",K162,0)</f>
        <v>0</v>
      </c>
      <c r="BJ162" s="18" t="s">
        <v>82</v>
      </c>
      <c r="BK162" s="203">
        <f>ROUND(P162*H162,2)</f>
        <v>0</v>
      </c>
      <c r="BL162" s="18" t="s">
        <v>147</v>
      </c>
      <c r="BM162" s="202" t="s">
        <v>1079</v>
      </c>
    </row>
    <row r="163" spans="1:65" s="2" customFormat="1" ht="11.25">
      <c r="A163" s="35"/>
      <c r="B163" s="36"/>
      <c r="C163" s="37"/>
      <c r="D163" s="204" t="s">
        <v>148</v>
      </c>
      <c r="E163" s="37"/>
      <c r="F163" s="205" t="s">
        <v>1078</v>
      </c>
      <c r="G163" s="37"/>
      <c r="H163" s="37"/>
      <c r="I163" s="206"/>
      <c r="J163" s="206"/>
      <c r="K163" s="37"/>
      <c r="L163" s="37"/>
      <c r="M163" s="40"/>
      <c r="N163" s="266"/>
      <c r="O163" s="267"/>
      <c r="P163" s="268"/>
      <c r="Q163" s="268"/>
      <c r="R163" s="268"/>
      <c r="S163" s="268"/>
      <c r="T163" s="268"/>
      <c r="U163" s="268"/>
      <c r="V163" s="268"/>
      <c r="W163" s="268"/>
      <c r="X163" s="269"/>
      <c r="Y163" s="35"/>
      <c r="Z163" s="35"/>
      <c r="AA163" s="35"/>
      <c r="AB163" s="35"/>
      <c r="AC163" s="35"/>
      <c r="AD163" s="35"/>
      <c r="AE163" s="35"/>
      <c r="AT163" s="18" t="s">
        <v>148</v>
      </c>
      <c r="AU163" s="18" t="s">
        <v>84</v>
      </c>
    </row>
    <row r="164" spans="1:65" s="2" customFormat="1" ht="6.95" customHeight="1">
      <c r="A164" s="35"/>
      <c r="B164" s="55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40"/>
      <c r="N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algorithmName="SHA-512" hashValue="JAEgqcAagsT87fULglVzX6GZQfjhA0W9KAmnpMCbxWkvBRFt85PRqosHccEmeK0Sv+7IJi+DoA4WW2IcGj7+5A==" saltValue="xkr8H3XwXQtk5bDlfa7ztm19Xk7wVdbzed1jpvdG5dTHfBxXz2thnWLe8UUb1wE5OCw++UEKdjB1xm4fZnlTEQ==" spinCount="100000" sheet="1" objects="1" scenarios="1" formatColumns="0" formatRows="0" autoFilter="0"/>
  <autoFilter ref="C121:L163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02.1 - POZEMNÍ OBJEKTY...</vt:lpstr>
      <vt:lpstr>SO 02.2 - HROMOSVODY PS</vt:lpstr>
      <vt:lpstr>SO 02.3 - VRN</vt:lpstr>
      <vt:lpstr>'Rekapitulace stavby'!Názvy_tisku</vt:lpstr>
      <vt:lpstr>'SO 02.1 - POZEMNÍ OBJEKTY...'!Názvy_tisku</vt:lpstr>
      <vt:lpstr>'SO 02.2 - HROMOSVODY PS'!Názvy_tisku</vt:lpstr>
      <vt:lpstr>'SO 02.3 - VRN'!Názvy_tisku</vt:lpstr>
      <vt:lpstr>'Rekapitulace stavby'!Oblast_tisku</vt:lpstr>
      <vt:lpstr>'SO 02.1 - POZEMNÍ OBJEKTY...'!Oblast_tisku</vt:lpstr>
      <vt:lpstr>'SO 02.2 - HROMOSVODY PS'!Oblast_tisku</vt:lpstr>
      <vt:lpstr>'SO 02.3 -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2021-04-29T07:45:18Z</dcterms:created>
  <dcterms:modified xsi:type="dcterms:W3CDTF">2021-05-04T07:37:59Z</dcterms:modified>
</cp:coreProperties>
</file>